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450" activeTab="5"/>
  </bookViews>
  <sheets>
    <sheet name="Явка" sheetId="1" r:id="rId1"/>
    <sheet name="ТЕТ" sheetId="2" r:id="rId2"/>
    <sheet name="Теор" sheetId="3" r:id="rId3"/>
    <sheet name="Практ" sheetId="4" r:id="rId4"/>
    <sheet name="СРС" sheetId="5" r:id="rId5"/>
    <sheet name="ИТОГО" sheetId="6" r:id="rId6"/>
  </sheets>
  <definedNames/>
  <calcPr fullCalcOnLoad="1"/>
</workbook>
</file>

<file path=xl/sharedStrings.xml><?xml version="1.0" encoding="utf-8"?>
<sst xmlns="http://schemas.openxmlformats.org/spreadsheetml/2006/main" count="665" uniqueCount="237">
  <si>
    <t>Учебное заведение</t>
  </si>
  <si>
    <t xml:space="preserve">Примечание: </t>
  </si>
  <si>
    <t>ВЕДОМОСТЬ ДИСЦИПЛИНАРНОГО РЕЙТИНГА</t>
  </si>
  <si>
    <t>за явку за занятие +10 балов</t>
  </si>
  <si>
    <t>Наименование УД, ПМ, МДК</t>
  </si>
  <si>
    <t>МЕНЕДЖМЕНТ</t>
  </si>
  <si>
    <t>за опоздание -2 балла</t>
  </si>
  <si>
    <t>Специальность</t>
  </si>
  <si>
    <t>080114 Экономика и бухгалтерский учет (по отраслям)</t>
  </si>
  <si>
    <t>за нарушение дисциплины -5 баллов</t>
  </si>
  <si>
    <t>Курс</t>
  </si>
  <si>
    <t>Группа</t>
  </si>
  <si>
    <t>147к</t>
  </si>
  <si>
    <t>Количество часов</t>
  </si>
  <si>
    <t>в т.ч. аудиторных</t>
  </si>
  <si>
    <t>СРС</t>
  </si>
  <si>
    <t>Дата заполнения:</t>
  </si>
  <si>
    <t>Курсовые работы</t>
  </si>
  <si>
    <t>-</t>
  </si>
  <si>
    <t>практические</t>
  </si>
  <si>
    <t>Преподаватель</t>
  </si>
  <si>
    <t>Склярова Е.Е.</t>
  </si>
  <si>
    <t>Общее кол-во проведенных занятий по факту</t>
  </si>
  <si>
    <t xml:space="preserve">из </t>
  </si>
  <si>
    <t>сен</t>
  </si>
  <si>
    <t>окт</t>
  </si>
  <si>
    <t>ноя</t>
  </si>
  <si>
    <t>дек</t>
  </si>
  <si>
    <t>№ п/п</t>
  </si>
  <si>
    <t>ФИО студента</t>
  </si>
  <si>
    <t>02.09</t>
  </si>
  <si>
    <t>09.09</t>
  </si>
  <si>
    <t>10.09</t>
  </si>
  <si>
    <t>23.09</t>
  </si>
  <si>
    <t>24.09</t>
  </si>
  <si>
    <t>итого сент</t>
  </si>
  <si>
    <t>с учетом др видов работ*</t>
  </si>
  <si>
    <t>оценка за явку за сент</t>
  </si>
  <si>
    <t>общая оценка за сент</t>
  </si>
  <si>
    <t>в сентябре</t>
  </si>
  <si>
    <t>явка</t>
  </si>
  <si>
    <t>дисц</t>
  </si>
  <si>
    <t>баллов</t>
  </si>
  <si>
    <t>п/р1-3</t>
  </si>
  <si>
    <t>к/р1-2</t>
  </si>
  <si>
    <t>Артёмова Жанна</t>
  </si>
  <si>
    <t>срс1--5</t>
  </si>
  <si>
    <t>Беляева Наталья</t>
  </si>
  <si>
    <t>в октябре</t>
  </si>
  <si>
    <t>Гирлина Анна</t>
  </si>
  <si>
    <t>п/р4-10</t>
  </si>
  <si>
    <t>Дуль Марина</t>
  </si>
  <si>
    <t>к/р3-4</t>
  </si>
  <si>
    <t>Залинян Менуа</t>
  </si>
  <si>
    <t>срс6-9</t>
  </si>
  <si>
    <t>Кошелёва Елена</t>
  </si>
  <si>
    <t>в ноябре</t>
  </si>
  <si>
    <t>Кузнецова Анжелика</t>
  </si>
  <si>
    <t>п/р11-13</t>
  </si>
  <si>
    <t>Ли Александра</t>
  </si>
  <si>
    <t>к/р5-8</t>
  </si>
  <si>
    <t>Паринова Светлана</t>
  </si>
  <si>
    <t>срс10-13</t>
  </si>
  <si>
    <t>Пахомова Ольга</t>
  </si>
  <si>
    <t>в декабре</t>
  </si>
  <si>
    <t>Перегудова Алина</t>
  </si>
  <si>
    <t>п/р14-17</t>
  </si>
  <si>
    <t>Сарычева Екатерина</t>
  </si>
  <si>
    <t>к/р8+итог</t>
  </si>
  <si>
    <t>Стопкина Татьяна</t>
  </si>
  <si>
    <t>срс14-15</t>
  </si>
  <si>
    <t>Терехова Анастасия</t>
  </si>
  <si>
    <t>Черенкова Елена</t>
  </si>
  <si>
    <t>максимум</t>
  </si>
  <si>
    <t>*за январь так же учитываются результаты выполнения п/р1-3 и к/р1-3 + дз</t>
  </si>
  <si>
    <t>итого окт</t>
  </si>
  <si>
    <t>с учет др видов работ**</t>
  </si>
  <si>
    <t>оценка за явку за окт</t>
  </si>
  <si>
    <t>итого 2 мес</t>
  </si>
  <si>
    <t>с учет др видов работ</t>
  </si>
  <si>
    <t>**за февраль так же учитываются результаты выполнения п/р4-10 и к/р4-7 + дз</t>
  </si>
  <si>
    <t>с учет др видов работ***</t>
  </si>
  <si>
    <t>итого 3 мес</t>
  </si>
  <si>
    <t>***за март так же учитываются результаты выполнения п/р11-13 и к/р8, итоговая к/р + дз</t>
  </si>
  <si>
    <t>явка и дисц</t>
  </si>
  <si>
    <t>самостоятельные работы</t>
  </si>
  <si>
    <t>теория</t>
  </si>
  <si>
    <t>сент</t>
  </si>
  <si>
    <t>нояб</t>
  </si>
  <si>
    <t>4 мес</t>
  </si>
  <si>
    <t>срс1</t>
  </si>
  <si>
    <t>срс2</t>
  </si>
  <si>
    <t>срс3</t>
  </si>
  <si>
    <t>срс4</t>
  </si>
  <si>
    <t>срс5</t>
  </si>
  <si>
    <t>срс6</t>
  </si>
  <si>
    <t>срс7</t>
  </si>
  <si>
    <t>срс8</t>
  </si>
  <si>
    <t>срс9</t>
  </si>
  <si>
    <t>срс10</t>
  </si>
  <si>
    <t>срс11</t>
  </si>
  <si>
    <t>срс12</t>
  </si>
  <si>
    <t>срс13</t>
  </si>
  <si>
    <t>срс14</t>
  </si>
  <si>
    <t>срс15</t>
  </si>
  <si>
    <t>сред</t>
  </si>
  <si>
    <t>кр1</t>
  </si>
  <si>
    <t>кр2</t>
  </si>
  <si>
    <t>кр3</t>
  </si>
  <si>
    <t>кр4</t>
  </si>
  <si>
    <t>кр5</t>
  </si>
  <si>
    <t>кр6</t>
  </si>
  <si>
    <t>кр7</t>
  </si>
  <si>
    <t>кр8</t>
  </si>
  <si>
    <t>итог</t>
  </si>
  <si>
    <t>"хвосты", которые надо отработаь, чтобы получить зачет и повысить результат</t>
  </si>
  <si>
    <t>средняя из общих</t>
  </si>
  <si>
    <t>сумма быллов по рейтингу</t>
  </si>
  <si>
    <t>оценка по рейтингу</t>
  </si>
  <si>
    <t>итоговая оценка</t>
  </si>
  <si>
    <t>практ</t>
  </si>
  <si>
    <t>ср.прак</t>
  </si>
  <si>
    <t>пр1</t>
  </si>
  <si>
    <t>пр2</t>
  </si>
  <si>
    <t>пр3</t>
  </si>
  <si>
    <t>пр4</t>
  </si>
  <si>
    <t>пр5</t>
  </si>
  <si>
    <t>пр6</t>
  </si>
  <si>
    <t>пр7</t>
  </si>
  <si>
    <t>пр8</t>
  </si>
  <si>
    <t>пр9</t>
  </si>
  <si>
    <t>пр10</t>
  </si>
  <si>
    <t>пр11</t>
  </si>
  <si>
    <t>пр12</t>
  </si>
  <si>
    <t>пр13</t>
  </si>
  <si>
    <t>пр14</t>
  </si>
  <si>
    <t>пр15</t>
  </si>
  <si>
    <t>пр16</t>
  </si>
  <si>
    <t>пр17</t>
  </si>
  <si>
    <t>ВЕДОМОСТЬ ПРАКТИЧЕСКОГО РЕЙТИНГА</t>
  </si>
  <si>
    <t>Дата обновления:</t>
  </si>
  <si>
    <t>Наименование учебной дисциплины</t>
  </si>
  <si>
    <t xml:space="preserve">критерии </t>
  </si>
  <si>
    <t>оценка</t>
  </si>
  <si>
    <t>45-50</t>
  </si>
  <si>
    <t>35-44</t>
  </si>
  <si>
    <t>20-34</t>
  </si>
  <si>
    <r>
      <t xml:space="preserve">конспект лекций (до 10 баллов за 1 тему).                                                                                      Максимальное количество баллов   </t>
    </r>
    <r>
      <rPr>
        <b/>
        <sz val="8"/>
        <color indexed="10"/>
        <rFont val="Arial Cyr"/>
        <family val="2"/>
      </rPr>
      <t>150 баллов</t>
    </r>
  </si>
  <si>
    <t>сумма баллов за срс</t>
  </si>
  <si>
    <t>тема 1</t>
  </si>
  <si>
    <t>тема 2</t>
  </si>
  <si>
    <t>тема 3</t>
  </si>
  <si>
    <t>тема 4</t>
  </si>
  <si>
    <t>тема 5</t>
  </si>
  <si>
    <t>тема 6</t>
  </si>
  <si>
    <t>тема 7</t>
  </si>
  <si>
    <t>тема 8</t>
  </si>
  <si>
    <t>тема 9</t>
  </si>
  <si>
    <t>тема 10</t>
  </si>
  <si>
    <t>тема 11</t>
  </si>
  <si>
    <t>тема 12</t>
  </si>
  <si>
    <t>тема 13</t>
  </si>
  <si>
    <t>тема 14</t>
  </si>
  <si>
    <t>тема 15</t>
  </si>
  <si>
    <t>сентябрь</t>
  </si>
  <si>
    <t>октябрь</t>
  </si>
  <si>
    <t>ноябрь</t>
  </si>
  <si>
    <t>15 тем</t>
  </si>
  <si>
    <t>текущая оценка за конспект</t>
  </si>
  <si>
    <t>ВЕДОМОСТЬ ТЕОРЕТИЧЕСКОГО РЕЙТИНГА</t>
  </si>
  <si>
    <t>баллы</t>
  </si>
  <si>
    <t>за активное участие на занятиях (до 15 баллов) - бонусные баллы</t>
  </si>
  <si>
    <r>
      <t xml:space="preserve">контрольные работы (до 50 баллов за 1 к/р). Максимум </t>
    </r>
    <r>
      <rPr>
        <b/>
        <sz val="8"/>
        <rFont val="Arial Cyr"/>
        <family val="2"/>
      </rPr>
      <t>400</t>
    </r>
    <r>
      <rPr>
        <sz val="8"/>
        <rFont val="Arial Cyr"/>
        <family val="2"/>
      </rPr>
      <t xml:space="preserve"> баллов</t>
    </r>
  </si>
  <si>
    <t>итого к/р</t>
  </si>
  <si>
    <r>
      <t>итоговая контрольная работа (</t>
    </r>
    <r>
      <rPr>
        <b/>
        <sz val="8"/>
        <rFont val="Arial Cyr"/>
        <family val="2"/>
      </rPr>
      <t>100</t>
    </r>
    <r>
      <rPr>
        <sz val="8"/>
        <rFont val="Arial Cyr"/>
        <family val="2"/>
      </rPr>
      <t xml:space="preserve"> баллов)</t>
    </r>
  </si>
  <si>
    <t>оценки за к/р в пятибалльной системе</t>
  </si>
  <si>
    <t>средняя оценка за теорию</t>
  </si>
  <si>
    <t>ИТОГО теор рейтинг</t>
  </si>
  <si>
    <t>ИТОГО оценка по рейтингу</t>
  </si>
  <si>
    <t>ИТОГО оценка средня</t>
  </si>
  <si>
    <t xml:space="preserve">отметки за д/з </t>
  </si>
  <si>
    <t>оценка рейтинг</t>
  </si>
  <si>
    <t xml:space="preserve">к/р 1 </t>
  </si>
  <si>
    <t>к/р 2</t>
  </si>
  <si>
    <t>к/р 3</t>
  </si>
  <si>
    <t>к/р 4</t>
  </si>
  <si>
    <t>к/р 5</t>
  </si>
  <si>
    <t>к/р 6</t>
  </si>
  <si>
    <t>к/р 7</t>
  </si>
  <si>
    <t>к/р 8</t>
  </si>
  <si>
    <r>
      <t xml:space="preserve">практические работы (до 50 баллов за 1 п/р). Максимальное количество баллов   </t>
    </r>
    <r>
      <rPr>
        <b/>
        <sz val="8"/>
        <rFont val="Arial Cyr"/>
        <family val="2"/>
      </rPr>
      <t>17*50=850 баллов</t>
    </r>
  </si>
  <si>
    <t>сумма баллов за практикум</t>
  </si>
  <si>
    <t>активное участие на практических занятиях (до 15 баллов) - бонусные баллы</t>
  </si>
  <si>
    <t>пр 10</t>
  </si>
  <si>
    <t>пр 11</t>
  </si>
  <si>
    <t>пр 12</t>
  </si>
  <si>
    <t>пр 13</t>
  </si>
  <si>
    <t>пр 14</t>
  </si>
  <si>
    <t>пр 15</t>
  </si>
  <si>
    <t>пр 16</t>
  </si>
  <si>
    <t>пр 17</t>
  </si>
  <si>
    <t>отметки</t>
  </si>
  <si>
    <t>оценки по пятибалльной шкале</t>
  </si>
  <si>
    <t>средняя оценка за практикум</t>
  </si>
  <si>
    <t>итого ПРАКТ рейтинг</t>
  </si>
  <si>
    <t>=</t>
  </si>
  <si>
    <t>самостоятельные работы (до 50 баллов за 1 с/р). Максимальное количество баллов   8*50=400 баллов</t>
  </si>
  <si>
    <t>ауд срс</t>
  </si>
  <si>
    <t>средняя оценка за срс</t>
  </si>
  <si>
    <t>итого срс рейтинг</t>
  </si>
  <si>
    <t>поля заполняются в ручную</t>
  </si>
  <si>
    <t>из</t>
  </si>
  <si>
    <r>
      <t>Дисцип. рейтинг  (явка + тет)</t>
    </r>
    <r>
      <rPr>
        <b/>
        <sz val="8"/>
        <color indexed="8"/>
        <rFont val="Times New Roman"/>
        <family val="1"/>
      </rPr>
      <t xml:space="preserve"> 320+150=470</t>
    </r>
  </si>
  <si>
    <r>
      <t xml:space="preserve">Теор рейтинг </t>
    </r>
    <r>
      <rPr>
        <b/>
        <sz val="8"/>
        <color indexed="8"/>
        <rFont val="Times New Roman"/>
        <family val="1"/>
      </rPr>
      <t>500</t>
    </r>
    <r>
      <rPr>
        <sz val="8"/>
        <color indexed="8"/>
        <rFont val="Times New Roman"/>
        <family val="1"/>
      </rPr>
      <t xml:space="preserve"> </t>
    </r>
  </si>
  <si>
    <r>
      <t xml:space="preserve">Практ рейтинг </t>
    </r>
    <r>
      <rPr>
        <b/>
        <sz val="8"/>
        <color indexed="8"/>
        <rFont val="Times New Roman"/>
        <family val="1"/>
      </rPr>
      <t>850</t>
    </r>
  </si>
  <si>
    <r>
      <t xml:space="preserve">СРС рейтинг  </t>
    </r>
    <r>
      <rPr>
        <b/>
        <sz val="8"/>
        <color indexed="8"/>
        <rFont val="Times New Roman"/>
        <family val="1"/>
      </rPr>
      <t>750</t>
    </r>
  </si>
  <si>
    <t xml:space="preserve">курс. рейтинг  </t>
  </si>
  <si>
    <r>
      <t xml:space="preserve">итоговый рейтинг (экзамен — </t>
    </r>
    <r>
      <rPr>
        <b/>
        <sz val="8"/>
        <color indexed="8"/>
        <rFont val="Times New Roman"/>
        <family val="1"/>
      </rPr>
      <t>130</t>
    </r>
    <r>
      <rPr>
        <sz val="8"/>
        <color indexed="8"/>
        <rFont val="Times New Roman"/>
        <family val="1"/>
      </rPr>
      <t>)</t>
    </r>
  </si>
  <si>
    <r>
      <t xml:space="preserve">общая сумма баллов       </t>
    </r>
    <r>
      <rPr>
        <b/>
        <sz val="8"/>
        <color indexed="8"/>
        <rFont val="Times New Roman"/>
        <family val="1"/>
      </rPr>
      <t>2570+130= 2700</t>
    </r>
  </si>
  <si>
    <t>средняя оценка по пятибалльной шкале по рейтингу</t>
  </si>
  <si>
    <t>средняя оценка по рейтингу</t>
  </si>
  <si>
    <t>дисциплина</t>
  </si>
  <si>
    <t>теорет. подгот.</t>
  </si>
  <si>
    <t>практ. подгот.</t>
  </si>
  <si>
    <t>курс. проек.</t>
  </si>
  <si>
    <t>экз/ дифз.</t>
  </si>
  <si>
    <t>ВЕДОМОСТЬ ИТОГОВОГО РЕЙТИНГА</t>
  </si>
  <si>
    <t>ВЕДОМОСТЬ РЕЙТИНГА САМОСТОЯТЕЛЬНЫХ РАБОТ</t>
  </si>
  <si>
    <t>теор</t>
  </si>
  <si>
    <t>срс</t>
  </si>
  <si>
    <t>итого средние оценки</t>
  </si>
  <si>
    <t>оценка за явку за нояб</t>
  </si>
  <si>
    <t>итого нояб</t>
  </si>
  <si>
    <t>оценка за явку за дек</t>
  </si>
  <si>
    <t>итого дек</t>
  </si>
  <si>
    <t>н/а</t>
  </si>
  <si>
    <t>2//3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</si>
</sst>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</numFmts>
  <fonts count="4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b/>
      <sz val="8"/>
      <color indexed="43"/>
      <name val="Arial Cyr"/>
      <family val="2"/>
    </font>
    <font>
      <sz val="9"/>
      <name val="Arial Cyr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Arial Cyr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b/>
      <sz val="10"/>
      <name val="Arial Cyr"/>
      <family val="2"/>
    </font>
    <font>
      <b/>
      <sz val="8"/>
      <color indexed="60"/>
      <name val="Arial Cyr"/>
      <family val="2"/>
    </font>
    <font>
      <b/>
      <sz val="8"/>
      <color indexed="10"/>
      <name val="Arial Cyr"/>
      <family val="2"/>
    </font>
    <font>
      <b/>
      <sz val="8"/>
      <color indexed="19"/>
      <name val="Arial Cyr"/>
      <family val="2"/>
    </font>
    <font>
      <b/>
      <sz val="8"/>
      <color indexed="48"/>
      <name val="Arial Cyr"/>
      <family val="2"/>
    </font>
    <font>
      <b/>
      <sz val="8"/>
      <color indexed="42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Arial Cyr"/>
      <family val="2"/>
    </font>
    <font>
      <sz val="6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3"/>
      <name val="Arial Cyr"/>
      <family val="0"/>
    </font>
    <font>
      <sz val="8"/>
      <color indexed="10"/>
      <name val="Arial Cyr"/>
      <family val="0"/>
    </font>
    <font>
      <sz val="5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17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/>
    </xf>
    <xf numFmtId="0" fontId="19" fillId="18" borderId="1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0" fontId="21" fillId="18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wrapText="1"/>
    </xf>
    <xf numFmtId="0" fontId="21" fillId="18" borderId="11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wrapText="1"/>
    </xf>
    <xf numFmtId="0" fontId="20" fillId="18" borderId="12" xfId="0" applyFont="1" applyFill="1" applyBorder="1" applyAlignment="1">
      <alignment horizontal="center" wrapText="1"/>
    </xf>
    <xf numFmtId="0" fontId="20" fillId="14" borderId="0" xfId="0" applyFont="1" applyFill="1" applyBorder="1" applyAlignment="1">
      <alignment horizontal="center" wrapText="1"/>
    </xf>
    <xf numFmtId="0" fontId="19" fillId="14" borderId="0" xfId="0" applyFont="1" applyFill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wrapText="1"/>
    </xf>
    <xf numFmtId="0" fontId="19" fillId="0" borderId="13" xfId="0" applyFont="1" applyBorder="1" applyAlignment="1">
      <alignment horizontal="center"/>
    </xf>
    <xf numFmtId="0" fontId="20" fillId="18" borderId="13" xfId="0" applyFont="1" applyFill="1" applyBorder="1" applyAlignment="1">
      <alignment horizontal="center"/>
    </xf>
    <xf numFmtId="0" fontId="20" fillId="14" borderId="0" xfId="0" applyFont="1" applyFill="1" applyBorder="1" applyAlignment="1">
      <alignment horizontal="center"/>
    </xf>
    <xf numFmtId="0" fontId="19" fillId="14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13" xfId="0" applyFont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wrapText="1"/>
    </xf>
    <xf numFmtId="0" fontId="20" fillId="0" borderId="15" xfId="0" applyFont="1" applyFill="1" applyBorder="1" applyAlignment="1">
      <alignment horizontal="center"/>
    </xf>
    <xf numFmtId="1" fontId="19" fillId="0" borderId="0" xfId="0" applyNumberFormat="1" applyFont="1" applyAlignment="1">
      <alignment horizontal="center"/>
    </xf>
    <xf numFmtId="1" fontId="20" fillId="18" borderId="15" xfId="0" applyNumberFormat="1" applyFont="1" applyFill="1" applyBorder="1" applyAlignment="1">
      <alignment horizontal="center"/>
    </xf>
    <xf numFmtId="0" fontId="20" fillId="18" borderId="15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20" fillId="18" borderId="16" xfId="0" applyFont="1" applyFill="1" applyBorder="1" applyAlignment="1">
      <alignment horizontal="center" textRotation="90" wrapText="1"/>
    </xf>
    <xf numFmtId="0" fontId="20" fillId="18" borderId="17" xfId="0" applyFont="1" applyFill="1" applyBorder="1" applyAlignment="1">
      <alignment horizontal="center" textRotation="90" wrapText="1"/>
    </xf>
    <xf numFmtId="0" fontId="20" fillId="18" borderId="15" xfId="0" applyFont="1" applyFill="1" applyBorder="1" applyAlignment="1">
      <alignment horizontal="center" textRotation="90" wrapText="1"/>
    </xf>
    <xf numFmtId="0" fontId="20" fillId="18" borderId="13" xfId="0" applyFont="1" applyFill="1" applyBorder="1" applyAlignment="1">
      <alignment horizontal="center" textRotation="90" wrapText="1"/>
    </xf>
    <xf numFmtId="0" fontId="20" fillId="0" borderId="18" xfId="0" applyFont="1" applyBorder="1" applyAlignment="1">
      <alignment horizontal="center" wrapText="1"/>
    </xf>
    <xf numFmtId="0" fontId="19" fillId="8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164" fontId="20" fillId="0" borderId="0" xfId="0" applyNumberFormat="1" applyFont="1" applyFill="1" applyBorder="1" applyAlignment="1">
      <alignment horizontal="center" wrapText="1"/>
    </xf>
    <xf numFmtId="0" fontId="19" fillId="8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" fontId="20" fillId="0" borderId="0" xfId="0" applyNumberFormat="1" applyFont="1" applyFill="1" applyAlignment="1">
      <alignment horizontal="center"/>
    </xf>
    <xf numFmtId="165" fontId="20" fillId="0" borderId="0" xfId="0" applyNumberFormat="1" applyFont="1" applyFill="1" applyAlignment="1">
      <alignment horizontal="center"/>
    </xf>
    <xf numFmtId="0" fontId="20" fillId="18" borderId="17" xfId="0" applyFont="1" applyFill="1" applyBorder="1" applyAlignment="1">
      <alignment textRotation="90" wrapText="1"/>
    </xf>
    <xf numFmtId="0" fontId="20" fillId="18" borderId="16" xfId="0" applyFont="1" applyFill="1" applyBorder="1" applyAlignment="1">
      <alignment textRotation="90" wrapText="1"/>
    </xf>
    <xf numFmtId="2" fontId="20" fillId="0" borderId="0" xfId="0" applyNumberFormat="1" applyFont="1" applyAlignment="1">
      <alignment horizontal="center"/>
    </xf>
    <xf numFmtId="0" fontId="20" fillId="19" borderId="0" xfId="0" applyNumberFormat="1" applyFont="1" applyFill="1" applyAlignment="1">
      <alignment horizontal="center"/>
    </xf>
    <xf numFmtId="0" fontId="20" fillId="19" borderId="0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1" fontId="20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1" fillId="18" borderId="11" xfId="0" applyFont="1" applyFill="1" applyBorder="1" applyAlignment="1">
      <alignment horizontal="center"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 horizontal="center"/>
    </xf>
    <xf numFmtId="0" fontId="19" fillId="0" borderId="12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20" fillId="17" borderId="13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wrapText="1"/>
    </xf>
    <xf numFmtId="0" fontId="19" fillId="0" borderId="13" xfId="0" applyFont="1" applyFill="1" applyBorder="1" applyAlignment="1">
      <alignment horizontal="center" wrapText="1"/>
    </xf>
    <xf numFmtId="0" fontId="19" fillId="2" borderId="13" xfId="0" applyFont="1" applyFill="1" applyBorder="1" applyAlignment="1">
      <alignment horizontal="center"/>
    </xf>
    <xf numFmtId="0" fontId="19" fillId="0" borderId="13" xfId="0" applyFont="1" applyFill="1" applyBorder="1" applyAlignment="1">
      <alignment/>
    </xf>
    <xf numFmtId="0" fontId="20" fillId="17" borderId="13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 horizontal="center" vertical="center"/>
    </xf>
    <xf numFmtId="14" fontId="19" fillId="0" borderId="0" xfId="0" applyNumberFormat="1" applyFont="1" applyAlignment="1">
      <alignment horizontal="center"/>
    </xf>
    <xf numFmtId="0" fontId="19" fillId="0" borderId="19" xfId="0" applyFont="1" applyBorder="1" applyAlignment="1">
      <alignment/>
    </xf>
    <xf numFmtId="0" fontId="0" fillId="0" borderId="10" xfId="0" applyBorder="1" applyAlignment="1">
      <alignment wrapText="1"/>
    </xf>
    <xf numFmtId="0" fontId="19" fillId="0" borderId="20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19" borderId="11" xfId="0" applyFont="1" applyFill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20" fillId="17" borderId="13" xfId="0" applyFont="1" applyFill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165" fontId="19" fillId="0" borderId="13" xfId="0" applyNumberFormat="1" applyFont="1" applyBorder="1" applyAlignment="1">
      <alignment horizontal="center" wrapText="1"/>
    </xf>
    <xf numFmtId="0" fontId="20" fillId="20" borderId="13" xfId="0" applyFont="1" applyFill="1" applyBorder="1" applyAlignment="1">
      <alignment horizontal="center" wrapText="1"/>
    </xf>
    <xf numFmtId="0" fontId="20" fillId="21" borderId="13" xfId="0" applyFont="1" applyFill="1" applyBorder="1" applyAlignment="1">
      <alignment horizontal="center"/>
    </xf>
    <xf numFmtId="0" fontId="20" fillId="22" borderId="13" xfId="0" applyFont="1" applyFill="1" applyBorder="1" applyAlignment="1">
      <alignment horizontal="center"/>
    </xf>
    <xf numFmtId="0" fontId="20" fillId="19" borderId="11" xfId="0" applyFont="1" applyFill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21" xfId="0" applyFont="1" applyBorder="1" applyAlignment="1">
      <alignment horizontal="center"/>
    </xf>
    <xf numFmtId="0" fontId="19" fillId="17" borderId="22" xfId="0" applyFont="1" applyFill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17" borderId="14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17" borderId="23" xfId="0" applyFont="1" applyFill="1" applyBorder="1" applyAlignment="1">
      <alignment horizontal="center"/>
    </xf>
    <xf numFmtId="165" fontId="19" fillId="8" borderId="13" xfId="0" applyNumberFormat="1" applyFont="1" applyFill="1" applyBorder="1" applyAlignment="1">
      <alignment horizontal="center"/>
    </xf>
    <xf numFmtId="0" fontId="19" fillId="23" borderId="13" xfId="0" applyFont="1" applyFill="1" applyBorder="1" applyAlignment="1">
      <alignment horizontal="center" wrapText="1"/>
    </xf>
    <xf numFmtId="0" fontId="19" fillId="2" borderId="13" xfId="0" applyFont="1" applyFill="1" applyBorder="1" applyAlignment="1">
      <alignment/>
    </xf>
    <xf numFmtId="0" fontId="19" fillId="17" borderId="13" xfId="0" applyFont="1" applyFill="1" applyBorder="1" applyAlignment="1">
      <alignment/>
    </xf>
    <xf numFmtId="0" fontId="20" fillId="0" borderId="13" xfId="0" applyFont="1" applyFill="1" applyBorder="1" applyAlignment="1">
      <alignment horizontal="center" wrapText="1"/>
    </xf>
    <xf numFmtId="1" fontId="19" fillId="0" borderId="13" xfId="0" applyNumberFormat="1" applyFont="1" applyFill="1" applyBorder="1" applyAlignment="1">
      <alignment horizontal="center" wrapText="1"/>
    </xf>
    <xf numFmtId="1" fontId="20" fillId="0" borderId="13" xfId="0" applyNumberFormat="1" applyFont="1" applyFill="1" applyBorder="1" applyAlignment="1">
      <alignment horizontal="center" wrapText="1"/>
    </xf>
    <xf numFmtId="0" fontId="19" fillId="24" borderId="0" xfId="0" applyFont="1" applyFill="1" applyAlignment="1">
      <alignment horizontal="center"/>
    </xf>
    <xf numFmtId="0" fontId="25" fillId="0" borderId="0" xfId="0" applyFont="1" applyFill="1" applyBorder="1" applyAlignment="1">
      <alignment wrapText="1"/>
    </xf>
    <xf numFmtId="16" fontId="27" fillId="0" borderId="13" xfId="0" applyNumberFormat="1" applyFont="1" applyFill="1" applyBorder="1" applyAlignment="1">
      <alignment horizontal="center"/>
    </xf>
    <xf numFmtId="16" fontId="28" fillId="0" borderId="13" xfId="0" applyNumberFormat="1" applyFont="1" applyFill="1" applyBorder="1" applyAlignment="1">
      <alignment horizontal="center"/>
    </xf>
    <xf numFmtId="16" fontId="31" fillId="25" borderId="13" xfId="0" applyNumberFormat="1" applyFont="1" applyFill="1" applyBorder="1" applyAlignment="1">
      <alignment horizontal="center"/>
    </xf>
    <xf numFmtId="16" fontId="20" fillId="0" borderId="13" xfId="0" applyNumberFormat="1" applyFont="1" applyBorder="1" applyAlignment="1">
      <alignment horizontal="center"/>
    </xf>
    <xf numFmtId="0" fontId="42" fillId="25" borderId="13" xfId="0" applyFont="1" applyFill="1" applyBorder="1" applyAlignment="1">
      <alignment horizontal="center" textRotation="90"/>
    </xf>
    <xf numFmtId="0" fontId="19" fillId="0" borderId="13" xfId="0" applyFont="1" applyBorder="1" applyAlignment="1">
      <alignment horizontal="center" textRotation="90"/>
    </xf>
    <xf numFmtId="0" fontId="20" fillId="18" borderId="13" xfId="0" applyFont="1" applyFill="1" applyBorder="1" applyAlignment="1">
      <alignment horizontal="center" textRotation="90"/>
    </xf>
    <xf numFmtId="0" fontId="19" fillId="14" borderId="0" xfId="0" applyFont="1" applyFill="1" applyBorder="1" applyAlignment="1">
      <alignment horizontal="center" vertical="center"/>
    </xf>
    <xf numFmtId="0" fontId="20" fillId="18" borderId="17" xfId="0" applyFont="1" applyFill="1" applyBorder="1" applyAlignment="1">
      <alignment horizontal="center" wrapText="1"/>
    </xf>
    <xf numFmtId="0" fontId="26" fillId="18" borderId="13" xfId="0" applyFont="1" applyFill="1" applyBorder="1" applyAlignment="1">
      <alignment horizontal="center" wrapText="1"/>
    </xf>
    <xf numFmtId="0" fontId="42" fillId="25" borderId="13" xfId="0" applyFont="1" applyFill="1" applyBorder="1" applyAlignment="1">
      <alignment horizontal="center"/>
    </xf>
    <xf numFmtId="0" fontId="20" fillId="18" borderId="18" xfId="0" applyFont="1" applyFill="1" applyBorder="1" applyAlignment="1">
      <alignment horizontal="center" textRotation="90" wrapText="1"/>
    </xf>
    <xf numFmtId="0" fontId="43" fillId="0" borderId="10" xfId="0" applyFont="1" applyBorder="1" applyAlignment="1">
      <alignment horizontal="center"/>
    </xf>
    <xf numFmtId="0" fontId="19" fillId="18" borderId="10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wrapText="1"/>
    </xf>
    <xf numFmtId="0" fontId="21" fillId="18" borderId="1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14" fontId="22" fillId="11" borderId="0" xfId="0" applyNumberFormat="1" applyFont="1" applyFill="1" applyBorder="1" applyAlignment="1">
      <alignment horizontal="center"/>
    </xf>
    <xf numFmtId="0" fontId="21" fillId="18" borderId="11" xfId="0" applyFont="1" applyFill="1" applyBorder="1" applyAlignment="1">
      <alignment horizontal="center" wrapText="1"/>
    </xf>
    <xf numFmtId="0" fontId="21" fillId="18" borderId="10" xfId="0" applyFont="1" applyFill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5" fillId="0" borderId="20" xfId="0" applyFont="1" applyBorder="1" applyAlignment="1">
      <alignment horizontal="center" wrapText="1"/>
    </xf>
    <xf numFmtId="16" fontId="19" fillId="0" borderId="13" xfId="0" applyNumberFormat="1" applyFont="1" applyFill="1" applyBorder="1" applyAlignment="1">
      <alignment horizontal="center"/>
    </xf>
    <xf numFmtId="16" fontId="19" fillId="0" borderId="13" xfId="0" applyNumberFormat="1" applyFont="1" applyBorder="1" applyAlignment="1">
      <alignment horizontal="center"/>
    </xf>
    <xf numFmtId="0" fontId="20" fillId="18" borderId="13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16" fontId="27" fillId="0" borderId="13" xfId="0" applyNumberFormat="1" applyFont="1" applyFill="1" applyBorder="1" applyAlignment="1">
      <alignment horizontal="center"/>
    </xf>
    <xf numFmtId="16" fontId="20" fillId="0" borderId="13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4" fillId="0" borderId="18" xfId="0" applyFont="1" applyBorder="1" applyAlignment="1">
      <alignment horizontal="center" wrapText="1"/>
    </xf>
    <xf numFmtId="0" fontId="0" fillId="18" borderId="13" xfId="0" applyFont="1" applyFill="1" applyBorder="1" applyAlignment="1">
      <alignment horizontal="center"/>
    </xf>
    <xf numFmtId="0" fontId="20" fillId="16" borderId="0" xfId="0" applyFont="1" applyFill="1" applyBorder="1" applyAlignment="1">
      <alignment horizontal="center" vertical="center" wrapText="1"/>
    </xf>
    <xf numFmtId="0" fontId="20" fillId="19" borderId="13" xfId="0" applyFont="1" applyFill="1" applyBorder="1" applyAlignment="1">
      <alignment horizontal="center" textRotation="90" wrapText="1"/>
    </xf>
    <xf numFmtId="0" fontId="0" fillId="0" borderId="0" xfId="0" applyAlignment="1">
      <alignment/>
    </xf>
    <xf numFmtId="0" fontId="20" fillId="18" borderId="15" xfId="0" applyFont="1" applyFill="1" applyBorder="1" applyAlignment="1">
      <alignment horizontal="center" wrapText="1"/>
    </xf>
    <xf numFmtId="0" fontId="20" fillId="18" borderId="13" xfId="0" applyFont="1" applyFill="1" applyBorder="1" applyAlignment="1">
      <alignment horizontal="center" textRotation="90" wrapText="1"/>
    </xf>
    <xf numFmtId="0" fontId="30" fillId="0" borderId="0" xfId="0" applyFont="1" applyBorder="1" applyAlignment="1">
      <alignment horizontal="center"/>
    </xf>
    <xf numFmtId="0" fontId="21" fillId="18" borderId="11" xfId="0" applyFont="1" applyFill="1" applyBorder="1" applyAlignment="1">
      <alignment horizontal="center"/>
    </xf>
    <xf numFmtId="0" fontId="25" fillId="0" borderId="13" xfId="0" applyFont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16" fontId="19" fillId="2" borderId="13" xfId="0" applyNumberFormat="1" applyFont="1" applyFill="1" applyBorder="1" applyAlignment="1">
      <alignment horizontal="center" wrapText="1"/>
    </xf>
    <xf numFmtId="0" fontId="33" fillId="10" borderId="0" xfId="0" applyFont="1" applyFill="1" applyBorder="1" applyAlignment="1">
      <alignment horizontal="center"/>
    </xf>
    <xf numFmtId="0" fontId="34" fillId="12" borderId="0" xfId="0" applyFont="1" applyFill="1" applyBorder="1" applyAlignment="1">
      <alignment horizontal="center"/>
    </xf>
    <xf numFmtId="0" fontId="20" fillId="17" borderId="13" xfId="0" applyFont="1" applyFill="1" applyBorder="1" applyAlignment="1">
      <alignment horizontal="center" textRotation="90" wrapText="1"/>
    </xf>
    <xf numFmtId="0" fontId="31" fillId="21" borderId="0" xfId="0" applyFont="1" applyFill="1" applyBorder="1" applyAlignment="1">
      <alignment horizontal="center"/>
    </xf>
    <xf numFmtId="0" fontId="32" fillId="18" borderId="0" xfId="0" applyFont="1" applyFill="1" applyBorder="1" applyAlignment="1">
      <alignment horizontal="center"/>
    </xf>
    <xf numFmtId="0" fontId="31" fillId="21" borderId="12" xfId="0" applyFont="1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35" fillId="0" borderId="13" xfId="0" applyFont="1" applyBorder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0" fontId="19" fillId="0" borderId="13" xfId="0" applyFont="1" applyFill="1" applyBorder="1" applyAlignment="1">
      <alignment horizontal="center" wrapText="1"/>
    </xf>
    <xf numFmtId="0" fontId="38" fillId="0" borderId="13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 textRotation="90" wrapText="1"/>
    </xf>
    <xf numFmtId="0" fontId="20" fillId="20" borderId="13" xfId="0" applyFont="1" applyFill="1" applyBorder="1" applyAlignment="1">
      <alignment horizontal="center" textRotation="90" wrapText="1"/>
    </xf>
    <xf numFmtId="0" fontId="20" fillId="21" borderId="13" xfId="0" applyFont="1" applyFill="1" applyBorder="1" applyAlignment="1">
      <alignment horizontal="center" textRotation="90" wrapText="1"/>
    </xf>
    <xf numFmtId="0" fontId="29" fillId="17" borderId="13" xfId="0" applyFont="1" applyFill="1" applyBorder="1" applyAlignment="1">
      <alignment horizontal="center" textRotation="90" wrapText="1"/>
    </xf>
    <xf numFmtId="0" fontId="20" fillId="22" borderId="13" xfId="0" applyFont="1" applyFill="1" applyBorder="1" applyAlignment="1">
      <alignment horizontal="center" textRotation="90" wrapText="1"/>
    </xf>
    <xf numFmtId="0" fontId="37" fillId="0" borderId="13" xfId="0" applyFont="1" applyFill="1" applyBorder="1" applyAlignment="1">
      <alignment horizontal="center" wrapText="1"/>
    </xf>
    <xf numFmtId="0" fontId="19" fillId="2" borderId="13" xfId="0" applyFont="1" applyFill="1" applyBorder="1" applyAlignment="1">
      <alignment horizontal="center" wrapText="1"/>
    </xf>
    <xf numFmtId="0" fontId="37" fillId="0" borderId="13" xfId="0" applyFont="1" applyBorder="1" applyAlignment="1">
      <alignment horizontal="center" wrapText="1"/>
    </xf>
    <xf numFmtId="0" fontId="19" fillId="0" borderId="13" xfId="0" applyFont="1" applyBorder="1" applyAlignment="1">
      <alignment horizontal="center"/>
    </xf>
    <xf numFmtId="0" fontId="20" fillId="8" borderId="13" xfId="0" applyFont="1" applyFill="1" applyBorder="1" applyAlignment="1">
      <alignment horizontal="center" textRotation="90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6" borderId="13" xfId="0" applyFont="1" applyFill="1" applyBorder="1" applyAlignment="1">
      <alignment horizontal="center" wrapText="1"/>
    </xf>
    <xf numFmtId="0" fontId="19" fillId="27" borderId="13" xfId="0" applyFont="1" applyFill="1" applyBorder="1" applyAlignment="1">
      <alignment horizontal="center" wrapText="1"/>
    </xf>
    <xf numFmtId="0" fontId="19" fillId="8" borderId="13" xfId="0" applyFont="1" applyFill="1" applyBorder="1" applyAlignment="1">
      <alignment horizontal="center" wrapText="1"/>
    </xf>
    <xf numFmtId="0" fontId="19" fillId="23" borderId="13" xfId="0" applyFont="1" applyFill="1" applyBorder="1" applyAlignment="1">
      <alignment horizontal="center" wrapText="1"/>
    </xf>
    <xf numFmtId="0" fontId="19" fillId="23" borderId="13" xfId="0" applyFont="1" applyFill="1" applyBorder="1" applyAlignment="1">
      <alignment horizontal="center" vertical="center" wrapText="1"/>
    </xf>
    <xf numFmtId="0" fontId="19" fillId="18" borderId="0" xfId="0" applyFont="1" applyFill="1" applyBorder="1" applyAlignment="1">
      <alignment horizontal="center"/>
    </xf>
    <xf numFmtId="0" fontId="21" fillId="18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 wrapText="1"/>
    </xf>
    <xf numFmtId="14" fontId="41" fillId="28" borderId="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25" fillId="0" borderId="13" xfId="0" applyFont="1" applyFill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0" fillId="0" borderId="0" xfId="0" applyFont="1" applyAlignment="1">
      <alignment/>
    </xf>
    <xf numFmtId="1" fontId="19" fillId="0" borderId="0" xfId="0" applyNumberFormat="1" applyFont="1" applyAlignment="1">
      <alignment/>
    </xf>
    <xf numFmtId="0" fontId="20" fillId="29" borderId="13" xfId="0" applyFont="1" applyFill="1" applyBorder="1" applyAlignment="1">
      <alignment horizontal="center" wrapText="1"/>
    </xf>
    <xf numFmtId="0" fontId="20" fillId="30" borderId="13" xfId="0" applyFont="1" applyFill="1" applyBorder="1" applyAlignment="1">
      <alignment horizontal="center" wrapText="1"/>
    </xf>
    <xf numFmtId="0" fontId="20" fillId="31" borderId="13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CC00"/>
      <rgbColor rgb="00C0C0C0"/>
      <rgbColor rgb="00808080"/>
      <rgbColor rgb="009999FF"/>
      <rgbColor rgb="00FF66CC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7"/>
  <sheetViews>
    <sheetView zoomScalePageLayoutView="0" workbookViewId="0" topLeftCell="C208">
      <selection activeCell="AF254" sqref="AF254:AF268"/>
    </sheetView>
  </sheetViews>
  <sheetFormatPr defaultColWidth="9.00390625" defaultRowHeight="12.75"/>
  <cols>
    <col min="1" max="1" width="4.125" style="0" customWidth="1"/>
    <col min="2" max="2" width="21.00390625" style="0" customWidth="1"/>
    <col min="3" max="30" width="3.125" style="0" customWidth="1"/>
    <col min="31" max="31" width="5.00390625" style="0" customWidth="1"/>
    <col min="32" max="32" width="7.00390625" style="0" customWidth="1"/>
    <col min="33" max="33" width="6.00390625" style="1" customWidth="1"/>
    <col min="34" max="34" width="5.875" style="1" customWidth="1"/>
    <col min="35" max="35" width="8.50390625" style="1" customWidth="1"/>
    <col min="36" max="36" width="15.625" style="0" customWidth="1"/>
  </cols>
  <sheetData>
    <row r="1" spans="2:35" s="2" customFormat="1" ht="10.5" customHeight="1">
      <c r="B1" s="3" t="s">
        <v>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5" t="s">
        <v>1</v>
      </c>
      <c r="V1" s="6"/>
      <c r="W1" s="6"/>
      <c r="X1" s="6"/>
      <c r="Y1" s="6"/>
      <c r="Z1" s="6"/>
      <c r="AA1" s="6"/>
      <c r="AG1" s="7"/>
      <c r="AH1" s="7"/>
      <c r="AI1" s="7"/>
    </row>
    <row r="2" spans="2:35" s="2" customFormat="1" ht="10.5" customHeight="1">
      <c r="B2" s="117" t="s">
        <v>2</v>
      </c>
      <c r="C2" s="117"/>
      <c r="D2" s="117"/>
      <c r="E2" s="117"/>
      <c r="F2" s="117"/>
      <c r="G2" s="117"/>
      <c r="H2" s="117"/>
      <c r="I2" s="117"/>
      <c r="P2" s="9"/>
      <c r="Q2" s="9"/>
      <c r="R2" s="9"/>
      <c r="S2" s="9"/>
      <c r="T2" s="9"/>
      <c r="U2" s="118" t="s">
        <v>3</v>
      </c>
      <c r="V2" s="118"/>
      <c r="W2" s="118"/>
      <c r="X2" s="118"/>
      <c r="Y2" s="118"/>
      <c r="Z2" s="118"/>
      <c r="AA2" s="118"/>
      <c r="AB2" s="118"/>
      <c r="AC2" s="118"/>
      <c r="AD2" s="10"/>
      <c r="AG2" s="7"/>
      <c r="AH2" s="7"/>
      <c r="AI2" s="7"/>
    </row>
    <row r="3" spans="2:35" s="2" customFormat="1" ht="10.5" customHeight="1">
      <c r="B3" s="11" t="s">
        <v>4</v>
      </c>
      <c r="C3" s="11"/>
      <c r="D3" s="11"/>
      <c r="E3" s="119" t="s">
        <v>5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8" t="s">
        <v>6</v>
      </c>
      <c r="V3" s="118"/>
      <c r="W3" s="118"/>
      <c r="X3" s="118"/>
      <c r="Y3" s="118"/>
      <c r="Z3" s="118"/>
      <c r="AA3" s="118"/>
      <c r="AB3" s="118"/>
      <c r="AC3" s="118"/>
      <c r="AD3" s="10"/>
      <c r="AG3" s="13"/>
      <c r="AH3" s="13"/>
      <c r="AI3" s="13"/>
    </row>
    <row r="4" spans="2:35" s="2" customFormat="1" ht="10.5" customHeight="1">
      <c r="B4" s="5" t="s">
        <v>7</v>
      </c>
      <c r="C4" s="119" t="s">
        <v>8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8" t="s">
        <v>9</v>
      </c>
      <c r="V4" s="118"/>
      <c r="W4" s="118"/>
      <c r="X4" s="118"/>
      <c r="Y4" s="118"/>
      <c r="Z4" s="118"/>
      <c r="AA4" s="118"/>
      <c r="AB4" s="118"/>
      <c r="AC4" s="118"/>
      <c r="AD4" s="10"/>
      <c r="AG4" s="7"/>
      <c r="AH4" s="7"/>
      <c r="AI4" s="7"/>
    </row>
    <row r="5" spans="3:35" s="2" customFormat="1" ht="10.5" customHeight="1">
      <c r="C5" s="120" t="s">
        <v>10</v>
      </c>
      <c r="D5" s="120"/>
      <c r="E5" s="12">
        <v>2</v>
      </c>
      <c r="F5" s="120" t="s">
        <v>11</v>
      </c>
      <c r="G5" s="120"/>
      <c r="H5" s="119" t="s">
        <v>12</v>
      </c>
      <c r="I5" s="119"/>
      <c r="AG5" s="7"/>
      <c r="AH5" s="7"/>
      <c r="AI5" s="7"/>
    </row>
    <row r="6" spans="2:35" s="2" customFormat="1" ht="10.5" customHeight="1">
      <c r="B6" s="5" t="s">
        <v>13</v>
      </c>
      <c r="C6" s="119">
        <v>90</v>
      </c>
      <c r="D6" s="119"/>
      <c r="E6" s="120" t="s">
        <v>14</v>
      </c>
      <c r="F6" s="120"/>
      <c r="G6" s="120"/>
      <c r="H6" s="120"/>
      <c r="I6" s="120"/>
      <c r="J6" s="120"/>
      <c r="K6" s="120"/>
      <c r="L6" s="119">
        <v>64</v>
      </c>
      <c r="M6" s="119"/>
      <c r="N6" s="120" t="s">
        <v>15</v>
      </c>
      <c r="O6" s="120"/>
      <c r="P6" s="119">
        <v>32</v>
      </c>
      <c r="Q6" s="119"/>
      <c r="S6" s="120" t="s">
        <v>16</v>
      </c>
      <c r="T6" s="120"/>
      <c r="U6" s="120"/>
      <c r="V6" s="120"/>
      <c r="W6" s="120"/>
      <c r="X6" s="120"/>
      <c r="AG6" s="14"/>
      <c r="AH6" s="14"/>
      <c r="AI6" s="14"/>
    </row>
    <row r="7" spans="2:35" s="2" customFormat="1" ht="10.5" customHeight="1">
      <c r="B7" s="5" t="s">
        <v>17</v>
      </c>
      <c r="C7" s="12" t="s">
        <v>18</v>
      </c>
      <c r="D7" s="120" t="s">
        <v>19</v>
      </c>
      <c r="E7" s="120"/>
      <c r="F7" s="120"/>
      <c r="G7" s="120"/>
      <c r="H7" s="120"/>
      <c r="I7" s="120"/>
      <c r="J7" s="119">
        <v>34</v>
      </c>
      <c r="K7" s="119"/>
      <c r="O7" s="10"/>
      <c r="P7" s="10"/>
      <c r="Q7" s="10"/>
      <c r="R7" s="10"/>
      <c r="S7" s="121">
        <v>42319</v>
      </c>
      <c r="T7" s="121"/>
      <c r="U7" s="121"/>
      <c r="V7" s="121"/>
      <c r="W7" s="121"/>
      <c r="X7" s="121"/>
      <c r="Y7" s="10"/>
      <c r="AG7" s="14"/>
      <c r="AH7" s="14"/>
      <c r="AI7" s="14"/>
    </row>
    <row r="8" spans="2:35" s="2" customFormat="1" ht="10.5" customHeight="1">
      <c r="B8" s="5" t="s">
        <v>20</v>
      </c>
      <c r="C8" s="119" t="s">
        <v>21</v>
      </c>
      <c r="D8" s="119"/>
      <c r="E8" s="119"/>
      <c r="F8" s="119"/>
      <c r="G8" s="119"/>
      <c r="H8" s="119"/>
      <c r="I8" s="119"/>
      <c r="J8" s="119"/>
      <c r="K8" s="15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AG8" s="14"/>
      <c r="AH8" s="14"/>
      <c r="AI8" s="14"/>
    </row>
    <row r="9" spans="2:35" s="2" customFormat="1" ht="10.5" customHeight="1">
      <c r="B9" s="117" t="s">
        <v>22</v>
      </c>
      <c r="C9" s="117"/>
      <c r="D9" s="117"/>
      <c r="E9" s="117"/>
      <c r="F9" s="117"/>
      <c r="G9" s="117"/>
      <c r="H9" s="122">
        <f>P9+R9+T9+V9</f>
        <v>27</v>
      </c>
      <c r="I9" s="122"/>
      <c r="J9" s="18" t="s">
        <v>23</v>
      </c>
      <c r="K9" s="123">
        <v>32</v>
      </c>
      <c r="L9" s="123"/>
      <c r="O9" s="2" t="s">
        <v>24</v>
      </c>
      <c r="P9" s="5">
        <v>10</v>
      </c>
      <c r="Q9" s="2" t="s">
        <v>25</v>
      </c>
      <c r="R9" s="5">
        <v>8</v>
      </c>
      <c r="S9" s="2" t="s">
        <v>26</v>
      </c>
      <c r="T9" s="5">
        <v>9</v>
      </c>
      <c r="U9" s="2" t="s">
        <v>27</v>
      </c>
      <c r="V9" s="5">
        <v>0</v>
      </c>
      <c r="X9" s="2">
        <f>K9-H9</f>
        <v>5</v>
      </c>
      <c r="AG9" s="7"/>
      <c r="AH9" s="7"/>
      <c r="AI9" s="7"/>
    </row>
    <row r="10" ht="4.5" customHeight="1">
      <c r="K10" s="19"/>
    </row>
    <row r="11" spans="1:35" s="2" customFormat="1" ht="19.5" customHeight="1">
      <c r="A11" s="124" t="s">
        <v>28</v>
      </c>
      <c r="B11" s="125" t="s">
        <v>29</v>
      </c>
      <c r="C11" s="126" t="s">
        <v>30</v>
      </c>
      <c r="D11" s="126"/>
      <c r="E11" s="126" t="s">
        <v>30</v>
      </c>
      <c r="F11" s="126"/>
      <c r="G11" s="126" t="s">
        <v>31</v>
      </c>
      <c r="H11" s="126"/>
      <c r="I11" s="126" t="s">
        <v>31</v>
      </c>
      <c r="J11" s="126"/>
      <c r="K11" s="126" t="s">
        <v>32</v>
      </c>
      <c r="L11" s="126"/>
      <c r="M11" s="126" t="s">
        <v>32</v>
      </c>
      <c r="N11" s="126"/>
      <c r="O11" s="126" t="s">
        <v>33</v>
      </c>
      <c r="P11" s="126"/>
      <c r="Q11" s="127" t="s">
        <v>33</v>
      </c>
      <c r="R11" s="127"/>
      <c r="S11" s="127" t="s">
        <v>34</v>
      </c>
      <c r="T11" s="127"/>
      <c r="U11" s="127" t="s">
        <v>34</v>
      </c>
      <c r="V11" s="127"/>
      <c r="W11" s="127"/>
      <c r="X11" s="127"/>
      <c r="Y11" s="127"/>
      <c r="Z11" s="127"/>
      <c r="AA11" s="127"/>
      <c r="AB11" s="127"/>
      <c r="AC11" s="127"/>
      <c r="AD11" s="127"/>
      <c r="AE11" s="20" t="s">
        <v>35</v>
      </c>
      <c r="AF11" s="128" t="s">
        <v>36</v>
      </c>
      <c r="AG11" s="129" t="s">
        <v>37</v>
      </c>
      <c r="AH11" s="129" t="s">
        <v>38</v>
      </c>
      <c r="AI11" s="21" t="s">
        <v>39</v>
      </c>
    </row>
    <row r="12" spans="1:35" s="2" customFormat="1" ht="12.75" customHeight="1">
      <c r="A12" s="124"/>
      <c r="B12" s="125"/>
      <c r="C12" s="108" t="s">
        <v>40</v>
      </c>
      <c r="D12" s="108" t="s">
        <v>41</v>
      </c>
      <c r="E12" s="108" t="s">
        <v>40</v>
      </c>
      <c r="F12" s="108" t="s">
        <v>41</v>
      </c>
      <c r="G12" s="108" t="s">
        <v>40</v>
      </c>
      <c r="H12" s="108" t="s">
        <v>41</v>
      </c>
      <c r="I12" s="108" t="s">
        <v>40</v>
      </c>
      <c r="J12" s="108" t="s">
        <v>41</v>
      </c>
      <c r="K12" s="108" t="s">
        <v>40</v>
      </c>
      <c r="L12" s="108" t="s">
        <v>41</v>
      </c>
      <c r="M12" s="108" t="s">
        <v>40</v>
      </c>
      <c r="N12" s="108" t="s">
        <v>41</v>
      </c>
      <c r="O12" s="108" t="s">
        <v>40</v>
      </c>
      <c r="P12" s="108" t="s">
        <v>41</v>
      </c>
      <c r="Q12" s="108" t="s">
        <v>40</v>
      </c>
      <c r="R12" s="108" t="s">
        <v>41</v>
      </c>
      <c r="S12" s="108" t="s">
        <v>40</v>
      </c>
      <c r="T12" s="108" t="s">
        <v>41</v>
      </c>
      <c r="U12" s="108" t="s">
        <v>40</v>
      </c>
      <c r="V12" s="108" t="s">
        <v>41</v>
      </c>
      <c r="W12" s="108" t="s">
        <v>40</v>
      </c>
      <c r="X12" s="108" t="s">
        <v>41</v>
      </c>
      <c r="Y12" s="108" t="s">
        <v>40</v>
      </c>
      <c r="Z12" s="108" t="s">
        <v>41</v>
      </c>
      <c r="AA12" s="108" t="s">
        <v>40</v>
      </c>
      <c r="AB12" s="108" t="s">
        <v>41</v>
      </c>
      <c r="AC12" s="108" t="s">
        <v>40</v>
      </c>
      <c r="AD12" s="108" t="s">
        <v>41</v>
      </c>
      <c r="AE12" s="109" t="s">
        <v>42</v>
      </c>
      <c r="AF12" s="128"/>
      <c r="AG12" s="129"/>
      <c r="AH12" s="129"/>
      <c r="AI12" s="22" t="s">
        <v>43</v>
      </c>
    </row>
    <row r="13" spans="1:35" s="2" customFormat="1" ht="9.75">
      <c r="A13" s="124"/>
      <c r="B13" s="125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9"/>
      <c r="AF13" s="128"/>
      <c r="AG13" s="129"/>
      <c r="AH13" s="129"/>
      <c r="AI13" s="22" t="s">
        <v>44</v>
      </c>
    </row>
    <row r="14" spans="1:35" s="2" customFormat="1" ht="9.75">
      <c r="A14" s="23">
        <v>1</v>
      </c>
      <c r="B14" s="24" t="s">
        <v>45</v>
      </c>
      <c r="C14" s="25">
        <v>10</v>
      </c>
      <c r="D14" s="25"/>
      <c r="E14" s="25">
        <v>10</v>
      </c>
      <c r="F14" s="25"/>
      <c r="G14" s="25">
        <v>10</v>
      </c>
      <c r="H14" s="25">
        <v>-5</v>
      </c>
      <c r="I14" s="25">
        <v>10</v>
      </c>
      <c r="J14" s="25"/>
      <c r="K14" s="25">
        <v>10</v>
      </c>
      <c r="L14" s="25"/>
      <c r="M14" s="25">
        <v>10</v>
      </c>
      <c r="N14" s="25"/>
      <c r="O14" s="25">
        <v>10</v>
      </c>
      <c r="P14" s="25">
        <v>-2</v>
      </c>
      <c r="Q14" s="25">
        <v>10</v>
      </c>
      <c r="R14" s="25"/>
      <c r="S14" s="25">
        <v>10</v>
      </c>
      <c r="T14" s="25"/>
      <c r="U14" s="25">
        <v>10</v>
      </c>
      <c r="V14" s="25"/>
      <c r="W14" s="25"/>
      <c r="X14" s="25"/>
      <c r="Y14" s="25"/>
      <c r="Z14" s="25"/>
      <c r="AA14" s="25"/>
      <c r="AB14" s="25"/>
      <c r="AC14" s="25"/>
      <c r="AD14" s="25"/>
      <c r="AE14" s="26">
        <f aca="true" t="shared" si="0" ref="AE14:AE28">SUM(C14:AD14)</f>
        <v>93</v>
      </c>
      <c r="AF14" s="26">
        <f>AE14+Теор!F14+Теор!G14+Практ!C14+Практ!D14+Практ!E14+СРС!C14+СРС!D14+СРС!E14+СРС!F14+СРС!G14+ТЕТ!C15+ТЕТ!D15+ТЕТ!E15+ТЕТ!F15+ТЕТ!G15</f>
        <v>386</v>
      </c>
      <c r="AG14" s="6">
        <v>5</v>
      </c>
      <c r="AH14" s="6"/>
      <c r="AI14" s="22" t="s">
        <v>46</v>
      </c>
    </row>
    <row r="15" spans="1:35" s="2" customFormat="1" ht="9.75">
      <c r="A15" s="23">
        <v>2</v>
      </c>
      <c r="B15" s="24" t="s">
        <v>47</v>
      </c>
      <c r="C15" s="25">
        <v>10</v>
      </c>
      <c r="D15" s="25"/>
      <c r="E15" s="25">
        <v>10</v>
      </c>
      <c r="F15" s="25"/>
      <c r="G15" s="25">
        <v>10</v>
      </c>
      <c r="H15" s="25">
        <v>-2</v>
      </c>
      <c r="I15" s="25">
        <v>10</v>
      </c>
      <c r="J15" s="25"/>
      <c r="K15" s="25">
        <v>10</v>
      </c>
      <c r="L15" s="25"/>
      <c r="M15" s="25">
        <v>10</v>
      </c>
      <c r="N15" s="25"/>
      <c r="O15" s="25">
        <v>0</v>
      </c>
      <c r="P15" s="25"/>
      <c r="Q15" s="25">
        <v>0</v>
      </c>
      <c r="R15" s="25"/>
      <c r="S15" s="25">
        <v>10</v>
      </c>
      <c r="T15" s="25"/>
      <c r="U15" s="25">
        <v>10</v>
      </c>
      <c r="V15" s="25"/>
      <c r="W15" s="25"/>
      <c r="X15" s="25"/>
      <c r="Y15" s="25"/>
      <c r="Z15" s="25"/>
      <c r="AA15" s="25"/>
      <c r="AB15" s="25"/>
      <c r="AC15" s="25"/>
      <c r="AD15" s="25"/>
      <c r="AE15" s="26">
        <f t="shared" si="0"/>
        <v>78</v>
      </c>
      <c r="AF15" s="26">
        <f>AE15+Теор!F15+Теор!G15+Практ!C15+Практ!D15+Практ!E15+СРС!C15+СРС!D15+СРС!E15+СРС!F15+СРС!G15+ТЕТ!C16+ТЕТ!D16+ТЕТ!E16+ТЕТ!F16+ТЕТ!G16</f>
        <v>347</v>
      </c>
      <c r="AG15" s="6">
        <v>4</v>
      </c>
      <c r="AH15" s="6"/>
      <c r="AI15" s="27" t="s">
        <v>48</v>
      </c>
    </row>
    <row r="16" spans="1:35" s="2" customFormat="1" ht="9.75">
      <c r="A16" s="23">
        <v>3</v>
      </c>
      <c r="B16" s="24" t="s">
        <v>49</v>
      </c>
      <c r="C16" s="25">
        <v>10</v>
      </c>
      <c r="D16" s="25"/>
      <c r="E16" s="25">
        <v>10</v>
      </c>
      <c r="F16" s="25"/>
      <c r="G16" s="25">
        <v>10</v>
      </c>
      <c r="H16" s="25"/>
      <c r="I16" s="25">
        <v>10</v>
      </c>
      <c r="J16" s="25"/>
      <c r="K16" s="25">
        <v>0</v>
      </c>
      <c r="L16" s="25"/>
      <c r="M16" s="25">
        <v>0</v>
      </c>
      <c r="N16" s="25"/>
      <c r="O16" s="25">
        <v>0</v>
      </c>
      <c r="P16" s="25"/>
      <c r="Q16" s="25">
        <v>0</v>
      </c>
      <c r="R16" s="25"/>
      <c r="S16" s="25">
        <v>0</v>
      </c>
      <c r="T16" s="25"/>
      <c r="U16" s="25">
        <v>0</v>
      </c>
      <c r="V16" s="25"/>
      <c r="W16" s="25"/>
      <c r="X16" s="25"/>
      <c r="Y16" s="25"/>
      <c r="Z16" s="25"/>
      <c r="AA16" s="25"/>
      <c r="AB16" s="25"/>
      <c r="AC16" s="25"/>
      <c r="AD16" s="25"/>
      <c r="AE16" s="26">
        <f t="shared" si="0"/>
        <v>40</v>
      </c>
      <c r="AF16" s="26">
        <f>AE16+Теор!F16+Теор!G16+Практ!C16+Практ!D16+Практ!E16+СРС!C16+СРС!D16+СРС!E16+СРС!F16+СРС!G16+ТЕТ!C17+ТЕТ!D17+ТЕТ!E17+ТЕТ!F17+ТЕТ!G17</f>
        <v>40</v>
      </c>
      <c r="AG16" s="6">
        <v>3</v>
      </c>
      <c r="AH16" s="6"/>
      <c r="AI16" s="28" t="s">
        <v>50</v>
      </c>
    </row>
    <row r="17" spans="1:35" s="2" customFormat="1" ht="9.75">
      <c r="A17" s="23">
        <v>4</v>
      </c>
      <c r="B17" s="24" t="s">
        <v>51</v>
      </c>
      <c r="C17" s="25">
        <v>10</v>
      </c>
      <c r="D17" s="25"/>
      <c r="E17" s="25">
        <v>10</v>
      </c>
      <c r="F17" s="25"/>
      <c r="G17" s="25">
        <v>10</v>
      </c>
      <c r="H17" s="25"/>
      <c r="I17" s="25">
        <v>10</v>
      </c>
      <c r="J17" s="25"/>
      <c r="K17" s="25">
        <v>10</v>
      </c>
      <c r="L17" s="25"/>
      <c r="M17" s="25">
        <v>10</v>
      </c>
      <c r="N17" s="25"/>
      <c r="O17" s="25">
        <v>0</v>
      </c>
      <c r="P17" s="25"/>
      <c r="Q17" s="25">
        <v>0</v>
      </c>
      <c r="R17" s="25"/>
      <c r="S17" s="25">
        <v>0</v>
      </c>
      <c r="T17" s="25"/>
      <c r="U17" s="25">
        <v>0</v>
      </c>
      <c r="V17" s="25"/>
      <c r="W17" s="25"/>
      <c r="X17" s="25"/>
      <c r="Y17" s="25"/>
      <c r="Z17" s="25"/>
      <c r="AA17" s="25"/>
      <c r="AB17" s="25"/>
      <c r="AC17" s="25"/>
      <c r="AD17" s="25"/>
      <c r="AE17" s="26">
        <f t="shared" si="0"/>
        <v>60</v>
      </c>
      <c r="AF17" s="26">
        <f>AE17+Теор!F17+Теор!G17+Практ!C17+Практ!D17+Практ!E17+СРС!C17+СРС!D17+СРС!E17+СРС!F17+СРС!G17+ТЕТ!C18+ТЕТ!D18+ТЕТ!E18+ТЕТ!F18+ТЕТ!G18</f>
        <v>80</v>
      </c>
      <c r="AG17" s="6">
        <v>3</v>
      </c>
      <c r="AH17" s="6"/>
      <c r="AI17" s="28" t="s">
        <v>52</v>
      </c>
    </row>
    <row r="18" spans="1:35" s="2" customFormat="1" ht="9.75">
      <c r="A18" s="23">
        <v>5</v>
      </c>
      <c r="B18" s="24" t="s">
        <v>53</v>
      </c>
      <c r="C18" s="25">
        <v>10</v>
      </c>
      <c r="D18" s="25"/>
      <c r="E18" s="25">
        <v>10</v>
      </c>
      <c r="F18" s="25"/>
      <c r="G18" s="25">
        <v>10</v>
      </c>
      <c r="H18" s="25"/>
      <c r="I18" s="25">
        <v>10</v>
      </c>
      <c r="J18" s="25"/>
      <c r="K18" s="25">
        <v>10</v>
      </c>
      <c r="L18" s="25"/>
      <c r="M18" s="25">
        <v>10</v>
      </c>
      <c r="N18" s="25"/>
      <c r="O18" s="25">
        <v>10</v>
      </c>
      <c r="P18" s="25"/>
      <c r="Q18" s="25">
        <v>10</v>
      </c>
      <c r="R18" s="25"/>
      <c r="S18" s="25">
        <v>10</v>
      </c>
      <c r="T18" s="25"/>
      <c r="U18" s="25">
        <v>10</v>
      </c>
      <c r="V18" s="25"/>
      <c r="W18" s="25"/>
      <c r="X18" s="25"/>
      <c r="Y18" s="25"/>
      <c r="Z18" s="25"/>
      <c r="AA18" s="25"/>
      <c r="AB18" s="25"/>
      <c r="AC18" s="25"/>
      <c r="AD18" s="25"/>
      <c r="AE18" s="26">
        <f t="shared" si="0"/>
        <v>100</v>
      </c>
      <c r="AF18" s="26">
        <f>AE18+Теор!F18+Теор!G18+Практ!C18+Практ!D18+Практ!E18+СРС!C18+СРС!D18+СРС!E18+СРС!F18+СРС!G18+ТЕТ!C19+ТЕТ!D19+ТЕТ!E19+ТЕТ!F19+ТЕТ!G19</f>
        <v>280</v>
      </c>
      <c r="AG18" s="6">
        <v>5</v>
      </c>
      <c r="AH18" s="6"/>
      <c r="AI18" s="22" t="s">
        <v>54</v>
      </c>
    </row>
    <row r="19" spans="1:35" s="2" customFormat="1" ht="9.75">
      <c r="A19" s="23">
        <v>6</v>
      </c>
      <c r="B19" s="24" t="s">
        <v>55</v>
      </c>
      <c r="C19" s="25">
        <v>10</v>
      </c>
      <c r="D19" s="25"/>
      <c r="E19" s="25">
        <v>10</v>
      </c>
      <c r="F19" s="25"/>
      <c r="G19" s="25">
        <v>10</v>
      </c>
      <c r="H19" s="25"/>
      <c r="I19" s="25">
        <v>10</v>
      </c>
      <c r="J19" s="25"/>
      <c r="K19" s="25">
        <v>10</v>
      </c>
      <c r="L19" s="25"/>
      <c r="M19" s="25">
        <v>10</v>
      </c>
      <c r="N19" s="25"/>
      <c r="O19" s="25">
        <v>0</v>
      </c>
      <c r="P19" s="25"/>
      <c r="Q19" s="25">
        <v>0</v>
      </c>
      <c r="R19" s="25"/>
      <c r="S19" s="25">
        <v>10</v>
      </c>
      <c r="T19" s="25"/>
      <c r="U19" s="25">
        <v>10</v>
      </c>
      <c r="V19" s="25"/>
      <c r="W19" s="25"/>
      <c r="X19" s="25"/>
      <c r="Y19" s="25"/>
      <c r="Z19" s="25"/>
      <c r="AA19" s="25"/>
      <c r="AB19" s="25"/>
      <c r="AC19" s="25"/>
      <c r="AD19" s="25"/>
      <c r="AE19" s="26">
        <f t="shared" si="0"/>
        <v>80</v>
      </c>
      <c r="AF19" s="26">
        <f>AE19+Теор!F19+Теор!G19+Практ!C19+Практ!D19+Практ!E19+СРС!C19+СРС!D19+СРС!E19+СРС!F19+СРС!G19+ТЕТ!C20+ТЕТ!D20+ТЕТ!E20+ТЕТ!F20+ТЕТ!G20</f>
        <v>548</v>
      </c>
      <c r="AG19" s="6">
        <v>4</v>
      </c>
      <c r="AH19" s="6"/>
      <c r="AI19" s="27" t="s">
        <v>56</v>
      </c>
    </row>
    <row r="20" spans="1:35" s="2" customFormat="1" ht="9.75">
      <c r="A20" s="23">
        <v>7</v>
      </c>
      <c r="B20" s="24" t="s">
        <v>57</v>
      </c>
      <c r="C20" s="25">
        <v>10</v>
      </c>
      <c r="D20" s="25"/>
      <c r="E20" s="25">
        <v>10</v>
      </c>
      <c r="F20" s="25"/>
      <c r="G20" s="25">
        <v>10</v>
      </c>
      <c r="H20" s="25"/>
      <c r="I20" s="25">
        <v>10</v>
      </c>
      <c r="J20" s="25"/>
      <c r="K20" s="25">
        <v>10</v>
      </c>
      <c r="L20" s="25"/>
      <c r="M20" s="25">
        <v>10</v>
      </c>
      <c r="N20" s="25"/>
      <c r="O20" s="25">
        <v>10</v>
      </c>
      <c r="P20" s="25"/>
      <c r="Q20" s="25">
        <v>10</v>
      </c>
      <c r="R20" s="25"/>
      <c r="S20" s="25">
        <v>10</v>
      </c>
      <c r="T20" s="25"/>
      <c r="U20" s="25">
        <v>10</v>
      </c>
      <c r="V20" s="25"/>
      <c r="W20" s="25"/>
      <c r="X20" s="25"/>
      <c r="Y20" s="25"/>
      <c r="Z20" s="25"/>
      <c r="AA20" s="25"/>
      <c r="AB20" s="25"/>
      <c r="AC20" s="25"/>
      <c r="AD20" s="25"/>
      <c r="AE20" s="26">
        <f t="shared" si="0"/>
        <v>100</v>
      </c>
      <c r="AF20" s="26">
        <f>AE20+Теор!F20+Теор!G20+Практ!C20+Практ!D20+Практ!E20+СРС!C20+СРС!D20+СРС!E20+СРС!F20+СРС!G20+ТЕТ!C21+ТЕТ!D21+ТЕТ!E21+ТЕТ!F21+ТЕТ!G21</f>
        <v>585</v>
      </c>
      <c r="AG20" s="6">
        <v>5</v>
      </c>
      <c r="AH20" s="6"/>
      <c r="AI20" s="28" t="s">
        <v>58</v>
      </c>
    </row>
    <row r="21" spans="1:35" s="2" customFormat="1" ht="9.75">
      <c r="A21" s="23">
        <v>8</v>
      </c>
      <c r="B21" s="24" t="s">
        <v>59</v>
      </c>
      <c r="C21" s="25">
        <v>10</v>
      </c>
      <c r="D21" s="25"/>
      <c r="E21" s="25">
        <v>10</v>
      </c>
      <c r="F21" s="25"/>
      <c r="G21" s="25">
        <v>10</v>
      </c>
      <c r="H21" s="25"/>
      <c r="I21" s="25">
        <v>10</v>
      </c>
      <c r="J21" s="25"/>
      <c r="K21" s="25">
        <v>10</v>
      </c>
      <c r="L21" s="25"/>
      <c r="M21" s="25">
        <v>10</v>
      </c>
      <c r="N21" s="25"/>
      <c r="O21" s="25">
        <v>10</v>
      </c>
      <c r="P21" s="25"/>
      <c r="Q21" s="25">
        <v>10</v>
      </c>
      <c r="R21" s="25"/>
      <c r="S21" s="25">
        <v>10</v>
      </c>
      <c r="T21" s="25"/>
      <c r="U21" s="25">
        <v>10</v>
      </c>
      <c r="V21" s="25"/>
      <c r="W21" s="25"/>
      <c r="X21" s="25"/>
      <c r="Y21" s="25"/>
      <c r="Z21" s="25"/>
      <c r="AA21" s="25"/>
      <c r="AB21" s="25"/>
      <c r="AC21" s="25"/>
      <c r="AD21" s="25"/>
      <c r="AE21" s="26">
        <f t="shared" si="0"/>
        <v>100</v>
      </c>
      <c r="AF21" s="26">
        <f>AE21+Теор!F21+Теор!G21+Практ!C21+Практ!D21+Практ!E21+СРС!C21+СРС!D21+СРС!E21+СРС!F21+СРС!G21+ТЕТ!C22+ТЕТ!D22+ТЕТ!E22+ТЕТ!F22+ТЕТ!G22</f>
        <v>557</v>
      </c>
      <c r="AG21" s="6">
        <v>5</v>
      </c>
      <c r="AH21" s="6"/>
      <c r="AI21" s="28" t="s">
        <v>60</v>
      </c>
    </row>
    <row r="22" spans="1:35" s="2" customFormat="1" ht="9.75">
      <c r="A22" s="23">
        <v>9</v>
      </c>
      <c r="B22" s="24" t="s">
        <v>61</v>
      </c>
      <c r="C22" s="25">
        <v>10</v>
      </c>
      <c r="D22" s="25"/>
      <c r="E22" s="25">
        <v>10</v>
      </c>
      <c r="F22" s="25"/>
      <c r="G22" s="25">
        <v>10</v>
      </c>
      <c r="H22" s="25"/>
      <c r="I22" s="25">
        <v>10</v>
      </c>
      <c r="J22" s="25"/>
      <c r="K22" s="25">
        <v>10</v>
      </c>
      <c r="L22" s="25"/>
      <c r="M22" s="25">
        <v>10</v>
      </c>
      <c r="N22" s="25"/>
      <c r="O22" s="25">
        <v>0</v>
      </c>
      <c r="P22" s="25"/>
      <c r="Q22" s="25">
        <v>0</v>
      </c>
      <c r="R22" s="25"/>
      <c r="S22" s="25">
        <v>10</v>
      </c>
      <c r="T22" s="25"/>
      <c r="U22" s="25">
        <v>10</v>
      </c>
      <c r="V22" s="25"/>
      <c r="W22" s="25"/>
      <c r="X22" s="25"/>
      <c r="Y22" s="25"/>
      <c r="Z22" s="25"/>
      <c r="AA22" s="25"/>
      <c r="AB22" s="25"/>
      <c r="AC22" s="25"/>
      <c r="AD22" s="25"/>
      <c r="AE22" s="26">
        <f t="shared" si="0"/>
        <v>80</v>
      </c>
      <c r="AF22" s="26">
        <f>AE22+Теор!F22+Теор!G22+Практ!C22+Практ!D22+Практ!E22+СРС!C22+СРС!D22+СРС!E22+СРС!F22+СРС!G22+ТЕТ!C23+ТЕТ!D23+ТЕТ!E23+ТЕТ!F23+ТЕТ!G23</f>
        <v>573</v>
      </c>
      <c r="AG22" s="6">
        <v>4</v>
      </c>
      <c r="AH22" s="6"/>
      <c r="AI22" s="22" t="s">
        <v>62</v>
      </c>
    </row>
    <row r="23" spans="1:35" s="2" customFormat="1" ht="9.75">
      <c r="A23" s="23">
        <v>10</v>
      </c>
      <c r="B23" s="24" t="s">
        <v>63</v>
      </c>
      <c r="C23" s="25">
        <v>10</v>
      </c>
      <c r="D23" s="25"/>
      <c r="E23" s="25">
        <v>10</v>
      </c>
      <c r="F23" s="25"/>
      <c r="G23" s="25">
        <v>10</v>
      </c>
      <c r="H23" s="25"/>
      <c r="I23" s="25">
        <v>10</v>
      </c>
      <c r="J23" s="25"/>
      <c r="K23" s="25">
        <v>10</v>
      </c>
      <c r="L23" s="25"/>
      <c r="M23" s="25">
        <v>10</v>
      </c>
      <c r="N23" s="25"/>
      <c r="O23" s="25">
        <v>10</v>
      </c>
      <c r="P23" s="25"/>
      <c r="Q23" s="25">
        <v>10</v>
      </c>
      <c r="R23" s="25"/>
      <c r="S23" s="25">
        <v>10</v>
      </c>
      <c r="T23" s="25"/>
      <c r="U23" s="25">
        <v>10</v>
      </c>
      <c r="V23" s="25"/>
      <c r="W23" s="25"/>
      <c r="X23" s="25"/>
      <c r="Y23" s="25"/>
      <c r="Z23" s="25"/>
      <c r="AA23" s="25"/>
      <c r="AB23" s="25"/>
      <c r="AC23" s="25"/>
      <c r="AD23" s="25"/>
      <c r="AE23" s="26">
        <f t="shared" si="0"/>
        <v>100</v>
      </c>
      <c r="AF23" s="26">
        <f>AE23+Теор!F23+Теор!G23+Практ!C23+Практ!D23+Практ!E23+СРС!C23+СРС!D23+СРС!E23+СРС!F23+СРС!G23+ТЕТ!C24+ТЕТ!D24+ТЕТ!E24+ТЕТ!F24+ТЕТ!G24</f>
        <v>527</v>
      </c>
      <c r="AG23" s="6">
        <v>5</v>
      </c>
      <c r="AH23" s="6"/>
      <c r="AI23" s="27" t="s">
        <v>64</v>
      </c>
    </row>
    <row r="24" spans="1:35" s="2" customFormat="1" ht="9.75">
      <c r="A24" s="23">
        <v>11</v>
      </c>
      <c r="B24" s="24" t="s">
        <v>65</v>
      </c>
      <c r="C24" s="25">
        <v>10</v>
      </c>
      <c r="D24" s="25"/>
      <c r="E24" s="25">
        <v>10</v>
      </c>
      <c r="F24" s="25"/>
      <c r="G24" s="25">
        <v>10</v>
      </c>
      <c r="H24" s="25">
        <v>-2</v>
      </c>
      <c r="I24" s="25">
        <v>10</v>
      </c>
      <c r="J24" s="25"/>
      <c r="K24" s="25">
        <v>0</v>
      </c>
      <c r="L24" s="25"/>
      <c r="M24" s="25">
        <v>0</v>
      </c>
      <c r="N24" s="25"/>
      <c r="O24" s="25">
        <v>10</v>
      </c>
      <c r="P24" s="25"/>
      <c r="Q24" s="25">
        <v>10</v>
      </c>
      <c r="R24" s="25"/>
      <c r="S24" s="25">
        <v>0</v>
      </c>
      <c r="T24" s="25"/>
      <c r="U24" s="25">
        <v>0</v>
      </c>
      <c r="V24" s="25"/>
      <c r="W24" s="25"/>
      <c r="X24" s="25"/>
      <c r="Y24" s="25"/>
      <c r="Z24" s="25"/>
      <c r="AA24" s="25"/>
      <c r="AB24" s="25"/>
      <c r="AC24" s="25"/>
      <c r="AD24" s="25"/>
      <c r="AE24" s="26">
        <f t="shared" si="0"/>
        <v>58</v>
      </c>
      <c r="AF24" s="26">
        <f>AE24+Теор!F24+Теор!G24+Практ!C24+Практ!D24+Практ!E24+СРС!C24+СРС!D24+СРС!E24+СРС!F24+СРС!G24+ТЕТ!C25+ТЕТ!D25+ТЕТ!E25+ТЕТ!F25+ТЕТ!G25</f>
        <v>466</v>
      </c>
      <c r="AG24" s="6">
        <v>3</v>
      </c>
      <c r="AH24" s="6"/>
      <c r="AI24" s="28" t="s">
        <v>66</v>
      </c>
    </row>
    <row r="25" spans="1:35" s="2" customFormat="1" ht="9.75">
      <c r="A25" s="23">
        <v>12</v>
      </c>
      <c r="B25" s="24" t="s">
        <v>67</v>
      </c>
      <c r="C25" s="25">
        <v>10</v>
      </c>
      <c r="D25" s="25"/>
      <c r="E25" s="25">
        <v>10</v>
      </c>
      <c r="F25" s="25"/>
      <c r="G25" s="25">
        <v>10</v>
      </c>
      <c r="H25" s="25"/>
      <c r="I25" s="25">
        <v>10</v>
      </c>
      <c r="J25" s="25"/>
      <c r="K25" s="25">
        <v>10</v>
      </c>
      <c r="L25" s="25"/>
      <c r="M25" s="25">
        <v>10</v>
      </c>
      <c r="N25" s="25"/>
      <c r="O25" s="25">
        <v>10</v>
      </c>
      <c r="P25" s="25"/>
      <c r="Q25" s="25">
        <v>10</v>
      </c>
      <c r="R25" s="25"/>
      <c r="S25" s="25">
        <v>10</v>
      </c>
      <c r="T25" s="25"/>
      <c r="U25" s="25">
        <v>10</v>
      </c>
      <c r="V25" s="25"/>
      <c r="W25" s="25"/>
      <c r="X25" s="25"/>
      <c r="Y25" s="25"/>
      <c r="Z25" s="25"/>
      <c r="AA25" s="25"/>
      <c r="AB25" s="25"/>
      <c r="AC25" s="25"/>
      <c r="AD25" s="25"/>
      <c r="AE25" s="26">
        <f t="shared" si="0"/>
        <v>100</v>
      </c>
      <c r="AF25" s="26">
        <f>AE25+Теор!F25+Теор!G25+Практ!C25+Практ!D25+Практ!E25+СРС!C25+СРС!D25+СРС!E25+СРС!F25+СРС!G25+ТЕТ!C26+ТЕТ!D26+ТЕТ!E26+ТЕТ!F26+ТЕТ!G26</f>
        <v>487</v>
      </c>
      <c r="AG25" s="6">
        <v>5</v>
      </c>
      <c r="AH25" s="6"/>
      <c r="AI25" s="28" t="s">
        <v>68</v>
      </c>
    </row>
    <row r="26" spans="1:35" s="2" customFormat="1" ht="9.75">
      <c r="A26" s="23">
        <v>13</v>
      </c>
      <c r="B26" s="24" t="s">
        <v>69</v>
      </c>
      <c r="C26" s="25">
        <v>10</v>
      </c>
      <c r="D26" s="25"/>
      <c r="E26" s="25">
        <v>10</v>
      </c>
      <c r="F26" s="25"/>
      <c r="G26" s="25">
        <v>10</v>
      </c>
      <c r="H26" s="25"/>
      <c r="I26" s="25">
        <v>10</v>
      </c>
      <c r="J26" s="25"/>
      <c r="K26" s="25">
        <v>10</v>
      </c>
      <c r="L26" s="25"/>
      <c r="M26" s="25">
        <v>10</v>
      </c>
      <c r="N26" s="25"/>
      <c r="O26" s="25">
        <v>0</v>
      </c>
      <c r="P26" s="25"/>
      <c r="Q26" s="25">
        <v>0</v>
      </c>
      <c r="R26" s="25"/>
      <c r="S26" s="25">
        <v>0</v>
      </c>
      <c r="T26" s="25"/>
      <c r="U26" s="25">
        <v>0</v>
      </c>
      <c r="V26" s="25"/>
      <c r="W26" s="25"/>
      <c r="X26" s="25"/>
      <c r="Y26" s="25"/>
      <c r="Z26" s="25"/>
      <c r="AA26" s="25"/>
      <c r="AB26" s="25"/>
      <c r="AC26" s="25"/>
      <c r="AD26" s="25"/>
      <c r="AE26" s="26">
        <f t="shared" si="0"/>
        <v>60</v>
      </c>
      <c r="AF26" s="26">
        <f>AE26+Теор!F26+Теор!G26+Практ!C26+Практ!D26+Практ!E26+СРС!C26+СРС!D26+СРС!E26+СРС!F26+СРС!G26+ТЕТ!C27+ТЕТ!D27+ТЕТ!E27+ТЕТ!F27+ТЕТ!G27</f>
        <v>340</v>
      </c>
      <c r="AG26" s="6">
        <v>3</v>
      </c>
      <c r="AH26" s="6"/>
      <c r="AI26" s="22" t="s">
        <v>70</v>
      </c>
    </row>
    <row r="27" spans="1:34" s="2" customFormat="1" ht="9.75">
      <c r="A27" s="23">
        <v>14</v>
      </c>
      <c r="B27" s="24" t="s">
        <v>71</v>
      </c>
      <c r="C27" s="25">
        <v>10</v>
      </c>
      <c r="D27" s="25"/>
      <c r="E27" s="25">
        <v>10</v>
      </c>
      <c r="F27" s="25"/>
      <c r="G27" s="25">
        <v>10</v>
      </c>
      <c r="H27" s="25">
        <v>-7</v>
      </c>
      <c r="I27" s="25">
        <v>10</v>
      </c>
      <c r="J27" s="25"/>
      <c r="K27" s="25">
        <v>10</v>
      </c>
      <c r="L27" s="25"/>
      <c r="M27" s="25">
        <v>10</v>
      </c>
      <c r="N27" s="25"/>
      <c r="O27" s="25">
        <v>0</v>
      </c>
      <c r="P27" s="25"/>
      <c r="Q27" s="25">
        <v>0</v>
      </c>
      <c r="R27" s="25"/>
      <c r="S27" s="25">
        <v>0</v>
      </c>
      <c r="T27" s="25"/>
      <c r="U27" s="25">
        <v>0</v>
      </c>
      <c r="V27" s="25"/>
      <c r="W27" s="25"/>
      <c r="X27" s="25"/>
      <c r="Y27" s="25"/>
      <c r="Z27" s="25"/>
      <c r="AA27" s="25"/>
      <c r="AB27" s="25"/>
      <c r="AC27" s="25"/>
      <c r="AD27" s="25"/>
      <c r="AE27" s="26">
        <f t="shared" si="0"/>
        <v>53</v>
      </c>
      <c r="AF27" s="26">
        <f>AE27+Теор!F27+Теор!G27+Практ!C27+Практ!D27+Практ!E27+СРС!C27+СРС!D27+СРС!E27+СРС!F27+СРС!G27+ТЕТ!C28+ТЕТ!D28+ТЕТ!E28+ТЕТ!F28+ТЕТ!G28</f>
        <v>273</v>
      </c>
      <c r="AG27" s="6">
        <v>3</v>
      </c>
      <c r="AH27" s="6"/>
    </row>
    <row r="28" spans="1:34" s="2" customFormat="1" ht="9.75">
      <c r="A28" s="23">
        <v>15</v>
      </c>
      <c r="B28" s="24" t="s">
        <v>72</v>
      </c>
      <c r="C28" s="25">
        <v>10</v>
      </c>
      <c r="D28" s="25"/>
      <c r="E28" s="25">
        <v>10</v>
      </c>
      <c r="F28" s="25"/>
      <c r="G28" s="25">
        <v>0</v>
      </c>
      <c r="H28" s="25"/>
      <c r="I28" s="25">
        <v>0</v>
      </c>
      <c r="J28" s="25"/>
      <c r="K28" s="25">
        <v>0</v>
      </c>
      <c r="L28" s="25"/>
      <c r="M28" s="25">
        <v>0</v>
      </c>
      <c r="N28" s="25"/>
      <c r="O28" s="25">
        <v>10</v>
      </c>
      <c r="P28" s="25"/>
      <c r="Q28" s="25">
        <v>10</v>
      </c>
      <c r="R28" s="25"/>
      <c r="S28" s="25">
        <v>0</v>
      </c>
      <c r="T28" s="25"/>
      <c r="U28" s="25">
        <v>0</v>
      </c>
      <c r="V28" s="25"/>
      <c r="W28" s="25"/>
      <c r="X28" s="25"/>
      <c r="Y28" s="25"/>
      <c r="Z28" s="25"/>
      <c r="AA28" s="25"/>
      <c r="AB28" s="25"/>
      <c r="AC28" s="25"/>
      <c r="AD28" s="25"/>
      <c r="AE28" s="26">
        <f t="shared" si="0"/>
        <v>40</v>
      </c>
      <c r="AF28" s="26">
        <f>AE28+Теор!F28+Теор!G28+Практ!C28+Практ!D28+Практ!E28+СРС!C28+СРС!D28+СРС!E28+СРС!F28+СРС!G28+ТЕТ!C29+ТЕТ!D29+ТЕТ!E29+ТЕТ!F29+ТЕТ!G29</f>
        <v>40</v>
      </c>
      <c r="AG28" s="6">
        <v>3</v>
      </c>
      <c r="AH28" s="6"/>
    </row>
    <row r="29" spans="1:35" s="2" customFormat="1" ht="10.5" customHeight="1">
      <c r="A29" s="23">
        <v>16</v>
      </c>
      <c r="B29" s="24"/>
      <c r="C29" s="126" t="s">
        <v>30</v>
      </c>
      <c r="D29" s="126"/>
      <c r="E29" s="126" t="s">
        <v>30</v>
      </c>
      <c r="F29" s="126"/>
      <c r="G29" s="126" t="s">
        <v>31</v>
      </c>
      <c r="H29" s="126"/>
      <c r="I29" s="126" t="s">
        <v>31</v>
      </c>
      <c r="J29" s="126"/>
      <c r="K29" s="126" t="s">
        <v>32</v>
      </c>
      <c r="L29" s="126"/>
      <c r="M29" s="126" t="s">
        <v>32</v>
      </c>
      <c r="N29" s="126"/>
      <c r="O29" s="126" t="s">
        <v>33</v>
      </c>
      <c r="P29" s="126"/>
      <c r="Q29" s="127" t="s">
        <v>33</v>
      </c>
      <c r="R29" s="127"/>
      <c r="S29" s="127" t="s">
        <v>34</v>
      </c>
      <c r="T29" s="127"/>
      <c r="U29" s="127" t="s">
        <v>34</v>
      </c>
      <c r="V29" s="127"/>
      <c r="W29" s="25"/>
      <c r="X29" s="25"/>
      <c r="Y29" s="25"/>
      <c r="Z29" s="25"/>
      <c r="AA29" s="25"/>
      <c r="AB29" s="25"/>
      <c r="AC29" s="25"/>
      <c r="AD29" s="25"/>
      <c r="AE29" s="26"/>
      <c r="AF29" s="26"/>
      <c r="AG29" s="6"/>
      <c r="AH29" s="6"/>
      <c r="AI29" s="29"/>
    </row>
    <row r="30" spans="1:35" s="2" customFormat="1" ht="5.25" customHeight="1">
      <c r="A30" s="23">
        <v>17</v>
      </c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>
        <f aca="true" t="shared" si="1" ref="AE30:AE37">SUM(C30:AD30)</f>
        <v>0</v>
      </c>
      <c r="AF30" s="26">
        <f>AE30+Теор!F30+Теор!G30+Практ!C30+Практ!D30+Практ!E30+СРС!C30+СРС!D30+СРС!E30+СРС!F30+СРС!G30+ТЕТ!C31+ТЕТ!D31+ТЕТ!E31+ТЕТ!F31+ТЕТ!G31</f>
        <v>0</v>
      </c>
      <c r="AG30" s="6"/>
      <c r="AH30" s="6"/>
      <c r="AI30" s="29"/>
    </row>
    <row r="31" spans="1:35" s="2" customFormat="1" ht="5.25" customHeight="1">
      <c r="A31" s="23">
        <v>18</v>
      </c>
      <c r="B31" s="30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31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6">
        <f t="shared" si="1"/>
        <v>0</v>
      </c>
      <c r="AF31" s="26">
        <f>AE31+Теор!F31+Теор!G31+Практ!C31+Практ!D31+Практ!E31+СРС!C31+СРС!D31+СРС!E31+СРС!F31+СРС!G31+ТЕТ!C32+ТЕТ!D32+ТЕТ!E32+ТЕТ!F32+ТЕТ!G32</f>
        <v>0</v>
      </c>
      <c r="AG31" s="6"/>
      <c r="AH31" s="6"/>
      <c r="AI31" s="29"/>
    </row>
    <row r="32" spans="1:35" s="2" customFormat="1" ht="5.25" customHeight="1">
      <c r="A32" s="23">
        <v>19</v>
      </c>
      <c r="B32" s="24"/>
      <c r="C32" s="25"/>
      <c r="D32" s="25"/>
      <c r="E32" s="25"/>
      <c r="F32" s="25"/>
      <c r="G32" s="25"/>
      <c r="H32" s="25"/>
      <c r="I32" s="31"/>
      <c r="J32" s="25"/>
      <c r="K32" s="31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6">
        <f t="shared" si="1"/>
        <v>0</v>
      </c>
      <c r="AF32" s="26">
        <f>AE32+Теор!F32+Теор!G32+Практ!C32+Практ!D32+Практ!E32+СРС!C32+СРС!D32+СРС!E32+СРС!F32+СРС!G32+ТЕТ!C33+ТЕТ!D33+ТЕТ!E33+ТЕТ!F33+ТЕТ!G33</f>
        <v>0</v>
      </c>
      <c r="AG32" s="6"/>
      <c r="AH32" s="6"/>
      <c r="AI32" s="29"/>
    </row>
    <row r="33" spans="1:35" s="2" customFormat="1" ht="5.25" customHeight="1">
      <c r="A33" s="23">
        <v>20</v>
      </c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31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6">
        <f t="shared" si="1"/>
        <v>0</v>
      </c>
      <c r="AF33" s="26">
        <f>AE33+Теор!F33+Теор!G33+Практ!C33+Практ!D33+Практ!E33+СРС!C33+СРС!D33+СРС!E33+СРС!F33+СРС!G33+ТЕТ!C34+ТЕТ!D34+ТЕТ!E34+ТЕТ!F34+ТЕТ!G34</f>
        <v>0</v>
      </c>
      <c r="AG33" s="6"/>
      <c r="AH33" s="6"/>
      <c r="AI33" s="29"/>
    </row>
    <row r="34" spans="1:35" s="2" customFormat="1" ht="5.25" customHeight="1">
      <c r="A34" s="23">
        <v>21</v>
      </c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6">
        <f t="shared" si="1"/>
        <v>0</v>
      </c>
      <c r="AF34" s="26">
        <f>AE34+Теор!F34+Теор!G34+Практ!C34+Практ!D34+Практ!E34+СРС!C34+СРС!D34+СРС!E34+СРС!F34+СРС!G34+ТЕТ!C35+ТЕТ!D35+ТЕТ!E35+ТЕТ!F35+ТЕТ!G35</f>
        <v>0</v>
      </c>
      <c r="AG34" s="6"/>
      <c r="AH34" s="6"/>
      <c r="AI34" s="29"/>
    </row>
    <row r="35" spans="1:35" s="2" customFormat="1" ht="5.25" customHeight="1">
      <c r="A35" s="23">
        <v>22</v>
      </c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31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6">
        <f t="shared" si="1"/>
        <v>0</v>
      </c>
      <c r="AF35" s="26">
        <f>AE35+Теор!F35+Теор!G35+Практ!C35+Практ!D35+Практ!E35+СРС!C35+СРС!D35+СРС!E35+СРС!F35+СРС!G35+ТЕТ!C36+ТЕТ!D36+ТЕТ!E36+ТЕТ!F36+ТЕТ!G36</f>
        <v>0</v>
      </c>
      <c r="AG35" s="6"/>
      <c r="AH35" s="6"/>
      <c r="AI35" s="29"/>
    </row>
    <row r="36" spans="1:34" s="2" customFormat="1" ht="5.25" customHeight="1">
      <c r="A36" s="23">
        <v>23</v>
      </c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31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6">
        <f t="shared" si="1"/>
        <v>0</v>
      </c>
      <c r="AF36" s="26">
        <f>AE36+Теор!F36+Теор!G36+Практ!C36+Практ!D36+Практ!E36+СРС!C36+СРС!D36+СРС!E36+СРС!F36+СРС!G36+ТЕТ!C37+ТЕТ!D37+ТЕТ!E37+ТЕТ!F37+ТЕТ!G37</f>
        <v>0</v>
      </c>
      <c r="AG36" s="6"/>
      <c r="AH36" s="6"/>
    </row>
    <row r="37" spans="1:34" s="2" customFormat="1" ht="5.25" customHeight="1">
      <c r="A37" s="23">
        <v>24</v>
      </c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6">
        <f t="shared" si="1"/>
        <v>0</v>
      </c>
      <c r="AF37" s="26">
        <f>AE37+Теор!F37+Теор!G37+Практ!C37+Практ!D37+Практ!E37+СРС!C37+СРС!D37+СРС!E37+СРС!F37+СРС!G37+ТЕТ!C38+ТЕТ!D38+ТЕТ!E38+ТЕТ!F38+ТЕТ!G38</f>
        <v>0</v>
      </c>
      <c r="AG37" s="6"/>
      <c r="AH37" s="6"/>
    </row>
    <row r="38" spans="1:34" s="2" customFormat="1" ht="5.25" customHeight="1">
      <c r="A38" s="23">
        <v>25</v>
      </c>
      <c r="B38" s="24"/>
      <c r="C38" s="25"/>
      <c r="D38" s="25"/>
      <c r="E38" s="25"/>
      <c r="F38" s="25"/>
      <c r="G38" s="25"/>
      <c r="H38" s="25"/>
      <c r="I38" s="31"/>
      <c r="J38" s="25"/>
      <c r="K38" s="31"/>
      <c r="L38" s="25"/>
      <c r="M38" s="25"/>
      <c r="N38" s="25"/>
      <c r="O38" s="25"/>
      <c r="P38" s="25"/>
      <c r="Q38" s="31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6"/>
      <c r="AF38" s="26"/>
      <c r="AG38" s="6"/>
      <c r="AH38" s="6"/>
    </row>
    <row r="39" spans="1:34" s="2" customFormat="1" ht="5.25" customHeight="1">
      <c r="A39" s="23">
        <v>26</v>
      </c>
      <c r="B39" s="24"/>
      <c r="C39" s="25"/>
      <c r="D39" s="25"/>
      <c r="E39" s="25"/>
      <c r="F39" s="25"/>
      <c r="G39" s="25"/>
      <c r="H39" s="25"/>
      <c r="I39" s="31"/>
      <c r="J39" s="25"/>
      <c r="K39" s="31"/>
      <c r="L39" s="25"/>
      <c r="M39" s="25"/>
      <c r="N39" s="25"/>
      <c r="O39" s="25"/>
      <c r="P39" s="25"/>
      <c r="Q39" s="31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6"/>
      <c r="AF39" s="26"/>
      <c r="AG39" s="6"/>
      <c r="AH39" s="6"/>
    </row>
    <row r="40" spans="1:34" s="2" customFormat="1" ht="5.25" customHeight="1">
      <c r="A40" s="23">
        <v>27</v>
      </c>
      <c r="B40" s="24"/>
      <c r="C40" s="25"/>
      <c r="D40" s="25"/>
      <c r="E40" s="25"/>
      <c r="F40" s="25"/>
      <c r="G40" s="25"/>
      <c r="H40" s="25"/>
      <c r="I40" s="31"/>
      <c r="J40" s="25"/>
      <c r="K40" s="31"/>
      <c r="L40" s="25"/>
      <c r="M40" s="25"/>
      <c r="N40" s="25"/>
      <c r="O40" s="25"/>
      <c r="P40" s="25"/>
      <c r="Q40" s="31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6"/>
      <c r="AF40" s="26"/>
      <c r="AG40" s="6"/>
      <c r="AH40" s="6"/>
    </row>
    <row r="41" spans="1:35" s="2" customFormat="1" ht="5.25" customHeight="1">
      <c r="A41" s="23">
        <v>28</v>
      </c>
      <c r="B41" s="24"/>
      <c r="C41" s="25"/>
      <c r="D41" s="25"/>
      <c r="E41" s="25"/>
      <c r="F41" s="25"/>
      <c r="G41" s="25"/>
      <c r="H41" s="25"/>
      <c r="I41" s="31"/>
      <c r="J41" s="25"/>
      <c r="K41" s="31"/>
      <c r="L41" s="25"/>
      <c r="M41" s="25"/>
      <c r="N41" s="25"/>
      <c r="O41" s="25"/>
      <c r="P41" s="25"/>
      <c r="Q41" s="31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6"/>
      <c r="AF41" s="26"/>
      <c r="AG41" s="6"/>
      <c r="AH41" s="6"/>
      <c r="AI41" s="6"/>
    </row>
    <row r="42" spans="1:35" s="2" customFormat="1" ht="5.25" customHeight="1">
      <c r="A42" s="23">
        <v>29</v>
      </c>
      <c r="B42" s="24"/>
      <c r="C42" s="25"/>
      <c r="D42" s="25"/>
      <c r="E42" s="25"/>
      <c r="F42" s="25"/>
      <c r="G42" s="25"/>
      <c r="H42" s="25"/>
      <c r="I42" s="31"/>
      <c r="J42" s="25"/>
      <c r="K42" s="31"/>
      <c r="L42" s="25"/>
      <c r="M42" s="25"/>
      <c r="N42" s="25"/>
      <c r="O42" s="25"/>
      <c r="P42" s="25"/>
      <c r="Q42" s="31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6"/>
      <c r="AF42" s="26"/>
      <c r="AG42" s="6"/>
      <c r="AH42" s="6"/>
      <c r="AI42" s="6"/>
    </row>
    <row r="43" spans="2:35" s="2" customFormat="1" ht="9.75">
      <c r="B43" s="32" t="s">
        <v>73</v>
      </c>
      <c r="C43" s="6">
        <v>10</v>
      </c>
      <c r="E43" s="6">
        <v>10</v>
      </c>
      <c r="G43" s="6">
        <v>10</v>
      </c>
      <c r="I43" s="6">
        <v>10</v>
      </c>
      <c r="K43" s="6">
        <v>10</v>
      </c>
      <c r="M43" s="6">
        <v>10</v>
      </c>
      <c r="O43" s="6">
        <v>10</v>
      </c>
      <c r="Q43" s="6">
        <v>10</v>
      </c>
      <c r="S43" s="6">
        <v>10</v>
      </c>
      <c r="U43" s="6">
        <v>10</v>
      </c>
      <c r="W43" s="6"/>
      <c r="Y43" s="6"/>
      <c r="AA43" s="6"/>
      <c r="AC43" s="6"/>
      <c r="AE43" s="26">
        <f>SUM(C43:AD43)</f>
        <v>100</v>
      </c>
      <c r="AF43" s="26">
        <f>AE43+Теор!F43+Теор!G43+Практ!C43+Практ!D43+Практ!E43+СРС!C43+СРС!D43+СРС!E43+СРС!F43+СРС!G43+ТЕТ!C43+ТЕТ!D43+ТЕТ!E43+ТЕТ!F43+ТЕТ!G43</f>
        <v>650</v>
      </c>
      <c r="AG43" s="6"/>
      <c r="AH43" s="6"/>
      <c r="AI43" s="6"/>
    </row>
    <row r="44" spans="30:35" s="2" customFormat="1" ht="9.75" customHeight="1">
      <c r="AD44" s="5">
        <v>5</v>
      </c>
      <c r="AE44" s="33">
        <f>AE43*0.9</f>
        <v>90</v>
      </c>
      <c r="AF44" s="33">
        <f>AF43*0.9</f>
        <v>585</v>
      </c>
      <c r="AG44" s="6"/>
      <c r="AH44" s="6"/>
      <c r="AI44" s="6"/>
    </row>
    <row r="45" spans="4:35" s="2" customFormat="1" ht="9.75" customHeight="1">
      <c r="D45" s="110" t="s">
        <v>74</v>
      </c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AD45" s="5">
        <v>4</v>
      </c>
      <c r="AE45" s="34">
        <f>AE43*0.75</f>
        <v>75</v>
      </c>
      <c r="AF45" s="34">
        <f>AF43*0.75</f>
        <v>487.5</v>
      </c>
      <c r="AG45" s="6"/>
      <c r="AH45" s="6"/>
      <c r="AI45" s="6"/>
    </row>
    <row r="46" spans="30:35" s="2" customFormat="1" ht="12" customHeight="1">
      <c r="AD46" s="5">
        <v>3</v>
      </c>
      <c r="AE46" s="18">
        <f>AE43*0.4</f>
        <v>40</v>
      </c>
      <c r="AF46" s="18">
        <f>AF43*0.4</f>
        <v>260</v>
      </c>
      <c r="AG46" s="6"/>
      <c r="AH46" s="6"/>
      <c r="AI46" s="6"/>
    </row>
    <row r="47" spans="30:35" s="2" customFormat="1" ht="12" customHeight="1">
      <c r="AD47" s="5"/>
      <c r="AE47" s="18"/>
      <c r="AF47" s="18"/>
      <c r="AG47" s="6"/>
      <c r="AH47" s="6"/>
      <c r="AI47" s="6"/>
    </row>
    <row r="48" spans="2:35" s="2" customFormat="1" ht="9.75">
      <c r="B48" s="3" t="s">
        <v>0</v>
      </c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5" t="s">
        <v>1</v>
      </c>
      <c r="V48" s="6"/>
      <c r="W48" s="6"/>
      <c r="X48" s="6"/>
      <c r="Y48" s="6"/>
      <c r="Z48" s="6"/>
      <c r="AA48" s="6"/>
      <c r="AG48" s="7"/>
      <c r="AH48" s="7"/>
      <c r="AI48" s="7"/>
    </row>
    <row r="49" spans="2:35" s="2" customFormat="1" ht="9" customHeight="1">
      <c r="B49" s="117" t="s">
        <v>2</v>
      </c>
      <c r="C49" s="117"/>
      <c r="D49" s="117"/>
      <c r="E49" s="117"/>
      <c r="F49" s="117"/>
      <c r="G49" s="117"/>
      <c r="H49" s="117"/>
      <c r="I49" s="117"/>
      <c r="P49" s="9"/>
      <c r="Q49" s="9"/>
      <c r="R49" s="9"/>
      <c r="S49" s="9"/>
      <c r="T49" s="9"/>
      <c r="U49" s="118" t="s">
        <v>3</v>
      </c>
      <c r="V49" s="118"/>
      <c r="W49" s="118"/>
      <c r="X49" s="118"/>
      <c r="Y49" s="118"/>
      <c r="Z49" s="118"/>
      <c r="AA49" s="118"/>
      <c r="AB49" s="118"/>
      <c r="AC49" s="118"/>
      <c r="AD49" s="10"/>
      <c r="AG49" s="7"/>
      <c r="AH49" s="7"/>
      <c r="AI49" s="7"/>
    </row>
    <row r="50" spans="2:35" s="2" customFormat="1" ht="9" customHeight="1">
      <c r="B50" s="11" t="s">
        <v>4</v>
      </c>
      <c r="C50" s="11"/>
      <c r="D50" s="11"/>
      <c r="E50" s="119" t="str">
        <f>E3</f>
        <v>МЕНЕДЖМЕНТ</v>
      </c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8" t="s">
        <v>6</v>
      </c>
      <c r="V50" s="118"/>
      <c r="W50" s="118"/>
      <c r="X50" s="118"/>
      <c r="Y50" s="118"/>
      <c r="Z50" s="118"/>
      <c r="AA50" s="118"/>
      <c r="AB50" s="118"/>
      <c r="AC50" s="118"/>
      <c r="AD50" s="10"/>
      <c r="AG50" s="13"/>
      <c r="AH50" s="13"/>
      <c r="AI50" s="13"/>
    </row>
    <row r="51" spans="2:35" s="2" customFormat="1" ht="9" customHeight="1">
      <c r="B51" s="5" t="s">
        <v>7</v>
      </c>
      <c r="C51" s="119" t="str">
        <f>C4</f>
        <v>080114 Экономика и бухгалтерский учет (по отраслям)</v>
      </c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8" t="s">
        <v>9</v>
      </c>
      <c r="V51" s="118"/>
      <c r="W51" s="118"/>
      <c r="X51" s="118"/>
      <c r="Y51" s="118"/>
      <c r="Z51" s="118"/>
      <c r="AA51" s="118"/>
      <c r="AB51" s="118"/>
      <c r="AC51" s="118"/>
      <c r="AD51" s="10"/>
      <c r="AG51" s="7"/>
      <c r="AH51" s="7"/>
      <c r="AI51" s="7"/>
    </row>
    <row r="52" spans="3:35" s="2" customFormat="1" ht="9" customHeight="1">
      <c r="C52" s="120" t="s">
        <v>10</v>
      </c>
      <c r="D52" s="120"/>
      <c r="E52" s="12">
        <f>E5</f>
        <v>2</v>
      </c>
      <c r="F52" s="120" t="s">
        <v>11</v>
      </c>
      <c r="G52" s="120"/>
      <c r="H52" s="119" t="str">
        <f>H5</f>
        <v>147к</v>
      </c>
      <c r="I52" s="119"/>
      <c r="AG52" s="7"/>
      <c r="AH52" s="7"/>
      <c r="AI52" s="7"/>
    </row>
    <row r="53" spans="2:35" s="2" customFormat="1" ht="9" customHeight="1">
      <c r="B53" s="5" t="s">
        <v>13</v>
      </c>
      <c r="C53" s="119">
        <f>C6</f>
        <v>90</v>
      </c>
      <c r="D53" s="119"/>
      <c r="E53" s="120" t="s">
        <v>14</v>
      </c>
      <c r="F53" s="120"/>
      <c r="G53" s="120"/>
      <c r="H53" s="120"/>
      <c r="I53" s="120"/>
      <c r="J53" s="120"/>
      <c r="K53" s="120"/>
      <c r="L53" s="119">
        <f>L6</f>
        <v>64</v>
      </c>
      <c r="M53" s="119"/>
      <c r="N53" s="120" t="s">
        <v>15</v>
      </c>
      <c r="O53" s="120"/>
      <c r="P53" s="119">
        <f>P6</f>
        <v>32</v>
      </c>
      <c r="Q53" s="119"/>
      <c r="S53" s="120" t="s">
        <v>16</v>
      </c>
      <c r="T53" s="120"/>
      <c r="U53" s="120"/>
      <c r="V53" s="120"/>
      <c r="W53" s="120"/>
      <c r="X53" s="120"/>
      <c r="AG53" s="14"/>
      <c r="AH53" s="14"/>
      <c r="AI53" s="14"/>
    </row>
    <row r="54" spans="2:35" s="2" customFormat="1" ht="9" customHeight="1">
      <c r="B54" s="5" t="s">
        <v>17</v>
      </c>
      <c r="C54" s="12" t="str">
        <f>C7</f>
        <v>-</v>
      </c>
      <c r="D54" s="120" t="s">
        <v>19</v>
      </c>
      <c r="E54" s="120"/>
      <c r="F54" s="120"/>
      <c r="G54" s="120"/>
      <c r="H54" s="120"/>
      <c r="I54" s="120"/>
      <c r="J54" s="119">
        <f>J7</f>
        <v>34</v>
      </c>
      <c r="K54" s="119"/>
      <c r="O54" s="10"/>
      <c r="P54" s="10"/>
      <c r="Q54" s="10"/>
      <c r="R54" s="10"/>
      <c r="S54" s="121">
        <f>S7</f>
        <v>42319</v>
      </c>
      <c r="T54" s="121"/>
      <c r="U54" s="121"/>
      <c r="V54" s="121"/>
      <c r="W54" s="121"/>
      <c r="X54" s="121"/>
      <c r="Y54" s="10"/>
      <c r="AG54" s="14"/>
      <c r="AH54" s="14"/>
      <c r="AI54" s="14"/>
    </row>
    <row r="55" spans="2:35" s="2" customFormat="1" ht="9" customHeight="1">
      <c r="B55" s="5" t="s">
        <v>20</v>
      </c>
      <c r="C55" s="119" t="str">
        <f>C8</f>
        <v>Склярова Е.Е.</v>
      </c>
      <c r="D55" s="119"/>
      <c r="E55" s="119"/>
      <c r="F55" s="119"/>
      <c r="G55" s="119"/>
      <c r="H55" s="119"/>
      <c r="I55" s="119"/>
      <c r="J55" s="119"/>
      <c r="K55" s="15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AG55" s="14"/>
      <c r="AH55" s="14"/>
      <c r="AI55" s="14"/>
    </row>
    <row r="56" spans="2:35" s="2" customFormat="1" ht="9" customHeight="1">
      <c r="B56" s="117" t="s">
        <v>22</v>
      </c>
      <c r="C56" s="117"/>
      <c r="D56" s="117"/>
      <c r="E56" s="117"/>
      <c r="F56" s="117"/>
      <c r="G56" s="117"/>
      <c r="H56" s="122">
        <f>H9</f>
        <v>27</v>
      </c>
      <c r="I56" s="122"/>
      <c r="J56" s="18" t="s">
        <v>23</v>
      </c>
      <c r="K56" s="123">
        <f>K9</f>
        <v>32</v>
      </c>
      <c r="L56" s="123"/>
      <c r="AG56" s="7"/>
      <c r="AH56" s="7"/>
      <c r="AI56" s="7"/>
    </row>
    <row r="57" spans="30:35" s="2" customFormat="1" ht="5.25" customHeight="1">
      <c r="AD57" s="5"/>
      <c r="AE57" s="18"/>
      <c r="AF57" s="18"/>
      <c r="AG57" s="6"/>
      <c r="AH57" s="6"/>
      <c r="AI57" s="6"/>
    </row>
    <row r="58" spans="1:35" s="2" customFormat="1" ht="19.5" customHeight="1">
      <c r="A58" s="124" t="s">
        <v>28</v>
      </c>
      <c r="B58" s="125" t="s">
        <v>29</v>
      </c>
      <c r="C58" s="126">
        <v>42284</v>
      </c>
      <c r="D58" s="126"/>
      <c r="E58" s="126">
        <v>42284</v>
      </c>
      <c r="F58" s="126"/>
      <c r="G58" s="126">
        <v>42285</v>
      </c>
      <c r="H58" s="126"/>
      <c r="I58" s="126">
        <v>42285</v>
      </c>
      <c r="J58" s="126"/>
      <c r="K58" s="126">
        <v>42298</v>
      </c>
      <c r="L58" s="126"/>
      <c r="M58" s="126">
        <v>42298</v>
      </c>
      <c r="N58" s="126"/>
      <c r="O58" s="126">
        <v>42299</v>
      </c>
      <c r="P58" s="126"/>
      <c r="Q58" s="126">
        <v>42299</v>
      </c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7"/>
      <c r="AD58" s="127"/>
      <c r="AE58" s="20" t="s">
        <v>75</v>
      </c>
      <c r="AF58" s="128" t="s">
        <v>76</v>
      </c>
      <c r="AG58" s="129" t="s">
        <v>77</v>
      </c>
      <c r="AH58" s="111" t="s">
        <v>78</v>
      </c>
      <c r="AI58" s="111"/>
    </row>
    <row r="59" spans="1:35" s="2" customFormat="1" ht="12.75" customHeight="1">
      <c r="A59" s="124"/>
      <c r="B59" s="125"/>
      <c r="C59" s="108" t="s">
        <v>40</v>
      </c>
      <c r="D59" s="108" t="s">
        <v>41</v>
      </c>
      <c r="E59" s="108" t="s">
        <v>40</v>
      </c>
      <c r="F59" s="108" t="s">
        <v>41</v>
      </c>
      <c r="G59" s="108" t="s">
        <v>40</v>
      </c>
      <c r="H59" s="108" t="s">
        <v>41</v>
      </c>
      <c r="I59" s="108" t="s">
        <v>40</v>
      </c>
      <c r="J59" s="108" t="s">
        <v>41</v>
      </c>
      <c r="K59" s="108" t="s">
        <v>40</v>
      </c>
      <c r="L59" s="108" t="s">
        <v>41</v>
      </c>
      <c r="M59" s="108" t="s">
        <v>40</v>
      </c>
      <c r="N59" s="108" t="s">
        <v>41</v>
      </c>
      <c r="O59" s="108" t="s">
        <v>40</v>
      </c>
      <c r="P59" s="108" t="s">
        <v>41</v>
      </c>
      <c r="Q59" s="108" t="s">
        <v>40</v>
      </c>
      <c r="R59" s="108" t="s">
        <v>41</v>
      </c>
      <c r="S59" s="108" t="s">
        <v>40</v>
      </c>
      <c r="T59" s="108" t="s">
        <v>41</v>
      </c>
      <c r="U59" s="108" t="s">
        <v>40</v>
      </c>
      <c r="V59" s="108" t="s">
        <v>41</v>
      </c>
      <c r="W59" s="108" t="s">
        <v>40</v>
      </c>
      <c r="X59" s="108" t="s">
        <v>41</v>
      </c>
      <c r="Y59" s="108" t="s">
        <v>40</v>
      </c>
      <c r="Z59" s="108" t="s">
        <v>41</v>
      </c>
      <c r="AA59" s="108" t="s">
        <v>40</v>
      </c>
      <c r="AB59" s="108" t="s">
        <v>41</v>
      </c>
      <c r="AC59" s="108" t="s">
        <v>40</v>
      </c>
      <c r="AD59" s="108" t="s">
        <v>41</v>
      </c>
      <c r="AE59" s="109" t="s">
        <v>42</v>
      </c>
      <c r="AF59" s="128"/>
      <c r="AG59" s="129"/>
      <c r="AH59" s="109" t="s">
        <v>42</v>
      </c>
      <c r="AI59" s="112" t="s">
        <v>79</v>
      </c>
    </row>
    <row r="60" spans="1:35" s="2" customFormat="1" ht="9.75">
      <c r="A60" s="124"/>
      <c r="B60" s="125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9"/>
      <c r="AF60" s="128"/>
      <c r="AG60" s="129"/>
      <c r="AH60" s="109"/>
      <c r="AI60" s="112"/>
    </row>
    <row r="61" spans="1:35" s="2" customFormat="1" ht="9.75">
      <c r="A61" s="23">
        <v>1</v>
      </c>
      <c r="B61" s="24" t="str">
        <f aca="true" t="shared" si="2" ref="B61:B75">B14</f>
        <v>Артёмова Жанна</v>
      </c>
      <c r="C61" s="25">
        <v>5</v>
      </c>
      <c r="D61" s="25"/>
      <c r="E61" s="25">
        <v>10</v>
      </c>
      <c r="F61" s="25"/>
      <c r="G61" s="31">
        <v>0</v>
      </c>
      <c r="H61" s="25"/>
      <c r="I61" s="31">
        <v>0</v>
      </c>
      <c r="J61" s="25"/>
      <c r="K61" s="25">
        <v>0</v>
      </c>
      <c r="L61" s="25"/>
      <c r="M61" s="25">
        <v>0</v>
      </c>
      <c r="N61" s="25"/>
      <c r="O61" s="25">
        <v>10</v>
      </c>
      <c r="P61" s="25"/>
      <c r="Q61" s="25">
        <v>10</v>
      </c>
      <c r="R61" s="25"/>
      <c r="S61" s="25"/>
      <c r="T61" s="25"/>
      <c r="U61" s="31"/>
      <c r="V61" s="31"/>
      <c r="W61" s="31"/>
      <c r="X61" s="25"/>
      <c r="Y61" s="31"/>
      <c r="Z61" s="25"/>
      <c r="AA61" s="25"/>
      <c r="AB61" s="25"/>
      <c r="AC61" s="25"/>
      <c r="AD61" s="25"/>
      <c r="AE61" s="26">
        <f aca="true" t="shared" si="3" ref="AE61:AE75">SUM(C61:AD61)</f>
        <v>35</v>
      </c>
      <c r="AF61" s="26">
        <f>AE61+Теор!H14+Теор!I14+Практ!F14+Практ!G14+Практ!H14+Практ!I14+Практ!J14+Практ!K14+Практ!L14+СРС!H14+СРС!I14+СРС!J14+ТЕТ!H15+ТЕТ!I15+ТЕТ!J15</f>
        <v>377</v>
      </c>
      <c r="AG61" s="6">
        <v>3</v>
      </c>
      <c r="AH61" s="26">
        <f aca="true" t="shared" si="4" ref="AH61:AH75">AE14+AE61</f>
        <v>128</v>
      </c>
      <c r="AI61" s="26">
        <f aca="true" t="shared" si="5" ref="AI61:AI75">AF14+AF61</f>
        <v>763</v>
      </c>
    </row>
    <row r="62" spans="1:35" s="2" customFormat="1" ht="9.75">
      <c r="A62" s="23">
        <v>2</v>
      </c>
      <c r="B62" s="24" t="str">
        <f t="shared" si="2"/>
        <v>Беляева Наталья</v>
      </c>
      <c r="C62" s="25">
        <v>0</v>
      </c>
      <c r="D62" s="25"/>
      <c r="E62" s="25">
        <v>0</v>
      </c>
      <c r="F62" s="25"/>
      <c r="G62" s="31">
        <v>0</v>
      </c>
      <c r="H62" s="25"/>
      <c r="I62" s="31">
        <v>0</v>
      </c>
      <c r="J62" s="25"/>
      <c r="K62" s="25">
        <v>0</v>
      </c>
      <c r="L62" s="25"/>
      <c r="M62" s="25">
        <v>0</v>
      </c>
      <c r="N62" s="25"/>
      <c r="O62" s="25">
        <v>10</v>
      </c>
      <c r="P62" s="25"/>
      <c r="Q62" s="25">
        <v>10</v>
      </c>
      <c r="R62" s="25"/>
      <c r="S62" s="25"/>
      <c r="T62" s="25"/>
      <c r="U62" s="31"/>
      <c r="V62" s="31"/>
      <c r="W62" s="31"/>
      <c r="X62" s="25"/>
      <c r="Y62" s="31"/>
      <c r="Z62" s="25"/>
      <c r="AA62" s="25"/>
      <c r="AB62" s="25"/>
      <c r="AC62" s="25"/>
      <c r="AD62" s="25"/>
      <c r="AE62" s="26">
        <f t="shared" si="3"/>
        <v>20</v>
      </c>
      <c r="AF62" s="26">
        <f>AE62+Теор!H15+Теор!I15+Практ!F15+Практ!G15+Практ!H15+Практ!I15+Практ!J15+Практ!K15+Практ!L15+СРС!H15+СРС!I15+СРС!J15+ТЕТ!H16+ТЕТ!I16+ТЕТ!J16</f>
        <v>480</v>
      </c>
      <c r="AG62" s="6">
        <v>2</v>
      </c>
      <c r="AH62" s="26">
        <f t="shared" si="4"/>
        <v>98</v>
      </c>
      <c r="AI62" s="26">
        <f t="shared" si="5"/>
        <v>827</v>
      </c>
    </row>
    <row r="63" spans="1:35" s="2" customFormat="1" ht="9.75">
      <c r="A63" s="23">
        <v>3</v>
      </c>
      <c r="B63" s="24" t="str">
        <f t="shared" si="2"/>
        <v>Гирлина Анна</v>
      </c>
      <c r="C63" s="25">
        <v>0</v>
      </c>
      <c r="D63" s="25"/>
      <c r="E63" s="25">
        <v>0</v>
      </c>
      <c r="F63" s="25"/>
      <c r="G63" s="31">
        <v>0</v>
      </c>
      <c r="H63" s="25"/>
      <c r="I63" s="31">
        <v>0</v>
      </c>
      <c r="J63" s="25"/>
      <c r="K63" s="25">
        <v>0</v>
      </c>
      <c r="L63" s="25"/>
      <c r="M63" s="25">
        <v>0</v>
      </c>
      <c r="N63" s="25"/>
      <c r="O63" s="25">
        <v>0</v>
      </c>
      <c r="P63" s="25"/>
      <c r="Q63" s="25">
        <v>0</v>
      </c>
      <c r="R63" s="25"/>
      <c r="S63" s="25"/>
      <c r="T63" s="25"/>
      <c r="U63" s="31"/>
      <c r="V63" s="31"/>
      <c r="W63" s="31"/>
      <c r="X63" s="25"/>
      <c r="Y63" s="31"/>
      <c r="Z63" s="25"/>
      <c r="AA63" s="25"/>
      <c r="AB63" s="25"/>
      <c r="AC63" s="25"/>
      <c r="AD63" s="25"/>
      <c r="AE63" s="26">
        <f t="shared" si="3"/>
        <v>0</v>
      </c>
      <c r="AF63" s="26">
        <f>AE63+Теор!H16+Теор!I16+Практ!F16+Практ!G16+Практ!H16+Практ!I16+Практ!J16+Практ!K16+Практ!L16+СРС!H16+СРС!I16+СРС!J16+ТЕТ!H17+ТЕТ!I17+ТЕТ!J17</f>
        <v>100</v>
      </c>
      <c r="AG63" s="6">
        <v>2</v>
      </c>
      <c r="AH63" s="26">
        <f t="shared" si="4"/>
        <v>40</v>
      </c>
      <c r="AI63" s="26">
        <f t="shared" si="5"/>
        <v>140</v>
      </c>
    </row>
    <row r="64" spans="1:35" s="2" customFormat="1" ht="9.75">
      <c r="A64" s="23">
        <v>4</v>
      </c>
      <c r="B64" s="24" t="str">
        <f t="shared" si="2"/>
        <v>Дуль Марина</v>
      </c>
      <c r="C64" s="25">
        <v>0</v>
      </c>
      <c r="D64" s="25"/>
      <c r="E64" s="25">
        <v>10</v>
      </c>
      <c r="F64" s="25"/>
      <c r="G64" s="31">
        <v>0</v>
      </c>
      <c r="H64" s="25"/>
      <c r="I64" s="31">
        <v>0</v>
      </c>
      <c r="J64" s="25"/>
      <c r="K64" s="25">
        <v>10</v>
      </c>
      <c r="L64" s="25"/>
      <c r="M64" s="25">
        <v>10</v>
      </c>
      <c r="N64" s="25"/>
      <c r="O64" s="25">
        <v>0</v>
      </c>
      <c r="P64" s="25"/>
      <c r="Q64" s="25">
        <v>0</v>
      </c>
      <c r="R64" s="25"/>
      <c r="S64" s="25"/>
      <c r="T64" s="25"/>
      <c r="U64" s="31"/>
      <c r="V64" s="31"/>
      <c r="W64" s="31"/>
      <c r="X64" s="25"/>
      <c r="Y64" s="31"/>
      <c r="Z64" s="25"/>
      <c r="AA64" s="25"/>
      <c r="AB64" s="25"/>
      <c r="AC64" s="25"/>
      <c r="AD64" s="25"/>
      <c r="AE64" s="26">
        <f t="shared" si="3"/>
        <v>30</v>
      </c>
      <c r="AF64" s="26">
        <f>AE64+Теор!H17+Теор!I17+Практ!F17+Практ!G17+Практ!H17+Практ!I17+Практ!J17+Практ!K17+Практ!L17+СРС!H17+СРС!I17+СРС!J17+ТЕТ!H18+ТЕТ!I18+ТЕТ!J18</f>
        <v>225</v>
      </c>
      <c r="AG64" s="6">
        <v>3</v>
      </c>
      <c r="AH64" s="26">
        <f t="shared" si="4"/>
        <v>90</v>
      </c>
      <c r="AI64" s="26">
        <f t="shared" si="5"/>
        <v>305</v>
      </c>
    </row>
    <row r="65" spans="1:35" s="2" customFormat="1" ht="9.75">
      <c r="A65" s="23">
        <v>5</v>
      </c>
      <c r="B65" s="24" t="str">
        <f t="shared" si="2"/>
        <v>Залинян Менуа</v>
      </c>
      <c r="C65" s="25">
        <v>10</v>
      </c>
      <c r="D65" s="25"/>
      <c r="E65" s="25">
        <v>10</v>
      </c>
      <c r="F65" s="25"/>
      <c r="G65" s="31">
        <v>0</v>
      </c>
      <c r="H65" s="25"/>
      <c r="I65" s="31">
        <v>0</v>
      </c>
      <c r="J65" s="25"/>
      <c r="K65" s="25">
        <v>10</v>
      </c>
      <c r="L65" s="25"/>
      <c r="M65" s="25">
        <v>10</v>
      </c>
      <c r="N65" s="25"/>
      <c r="O65" s="25">
        <v>10</v>
      </c>
      <c r="P65" s="25"/>
      <c r="Q65" s="25">
        <v>10</v>
      </c>
      <c r="R65" s="25"/>
      <c r="S65" s="25"/>
      <c r="T65" s="25"/>
      <c r="U65" s="31"/>
      <c r="V65" s="31"/>
      <c r="W65" s="31"/>
      <c r="X65" s="25"/>
      <c r="Y65" s="31"/>
      <c r="Z65" s="25"/>
      <c r="AA65" s="25"/>
      <c r="AB65" s="25"/>
      <c r="AC65" s="25"/>
      <c r="AD65" s="25"/>
      <c r="AE65" s="26">
        <f t="shared" si="3"/>
        <v>60</v>
      </c>
      <c r="AF65" s="26">
        <f>AE65+Теор!H18+Теор!I18+Практ!F18+Практ!G18+Практ!H18+Практ!I18+Практ!J18+Практ!K18+Практ!L18+СРС!H18+СРС!I18+СРС!J18+ТЕТ!H19+ТЕТ!I19+ТЕТ!J19</f>
        <v>322</v>
      </c>
      <c r="AG65" s="6">
        <v>4</v>
      </c>
      <c r="AH65" s="26">
        <f t="shared" si="4"/>
        <v>160</v>
      </c>
      <c r="AI65" s="26">
        <f t="shared" si="5"/>
        <v>602</v>
      </c>
    </row>
    <row r="66" spans="1:35" s="2" customFormat="1" ht="9.75">
      <c r="A66" s="23">
        <v>6</v>
      </c>
      <c r="B66" s="24" t="str">
        <f t="shared" si="2"/>
        <v>Кошелёва Елена</v>
      </c>
      <c r="C66" s="25">
        <v>10</v>
      </c>
      <c r="D66" s="25"/>
      <c r="E66" s="25">
        <v>10</v>
      </c>
      <c r="F66" s="25"/>
      <c r="G66" s="31">
        <v>10</v>
      </c>
      <c r="H66" s="25"/>
      <c r="I66" s="31">
        <v>10</v>
      </c>
      <c r="J66" s="25"/>
      <c r="K66" s="25">
        <v>10</v>
      </c>
      <c r="L66" s="25"/>
      <c r="M66" s="25">
        <v>10</v>
      </c>
      <c r="N66" s="25"/>
      <c r="O66" s="25">
        <v>10</v>
      </c>
      <c r="P66" s="25"/>
      <c r="Q66" s="25">
        <v>10</v>
      </c>
      <c r="R66" s="25"/>
      <c r="S66" s="25"/>
      <c r="T66" s="25"/>
      <c r="U66" s="31"/>
      <c r="V66" s="31"/>
      <c r="W66" s="31"/>
      <c r="X66" s="25"/>
      <c r="Y66" s="31"/>
      <c r="Z66" s="25"/>
      <c r="AA66" s="25"/>
      <c r="AB66" s="25"/>
      <c r="AC66" s="25"/>
      <c r="AD66" s="25"/>
      <c r="AE66" s="26">
        <f t="shared" si="3"/>
        <v>80</v>
      </c>
      <c r="AF66" s="26">
        <f>AE66+Теор!H19+Теор!I19+Практ!F19+Практ!G19+Практ!H19+Практ!I19+Практ!J19+Практ!K19+Практ!L19+СРС!H19+СРС!I19+СРС!J19+ТЕТ!H20+ТЕТ!I20+ТЕТ!J20</f>
        <v>662</v>
      </c>
      <c r="AG66" s="6">
        <v>5</v>
      </c>
      <c r="AH66" s="26">
        <f t="shared" si="4"/>
        <v>160</v>
      </c>
      <c r="AI66" s="26">
        <f t="shared" si="5"/>
        <v>1210</v>
      </c>
    </row>
    <row r="67" spans="1:35" s="2" customFormat="1" ht="9.75">
      <c r="A67" s="23">
        <v>7</v>
      </c>
      <c r="B67" s="24" t="str">
        <f t="shared" si="2"/>
        <v>Кузнецова Анжелика</v>
      </c>
      <c r="C67" s="25">
        <v>10</v>
      </c>
      <c r="D67" s="25"/>
      <c r="E67" s="25">
        <v>10</v>
      </c>
      <c r="F67" s="25"/>
      <c r="G67" s="31">
        <v>10</v>
      </c>
      <c r="H67" s="25"/>
      <c r="I67" s="31">
        <v>10</v>
      </c>
      <c r="J67" s="25"/>
      <c r="K67" s="25">
        <v>10</v>
      </c>
      <c r="L67" s="25"/>
      <c r="M67" s="25">
        <v>10</v>
      </c>
      <c r="N67" s="25"/>
      <c r="O67" s="25">
        <v>10</v>
      </c>
      <c r="P67" s="25"/>
      <c r="Q67" s="25">
        <v>10</v>
      </c>
      <c r="R67" s="25"/>
      <c r="S67" s="25"/>
      <c r="T67" s="25"/>
      <c r="U67" s="31"/>
      <c r="V67" s="31"/>
      <c r="W67" s="31"/>
      <c r="X67" s="25"/>
      <c r="Y67" s="31"/>
      <c r="Z67" s="25"/>
      <c r="AA67" s="25"/>
      <c r="AB67" s="25"/>
      <c r="AC67" s="25"/>
      <c r="AD67" s="25"/>
      <c r="AE67" s="26">
        <f t="shared" si="3"/>
        <v>80</v>
      </c>
      <c r="AF67" s="26">
        <f>AE67+Теор!H20+Теор!I20+Практ!F20+Практ!G20+Практ!H20+Практ!I20+Практ!J20+Практ!K20+Практ!L20+СРС!H20+СРС!I20+СРС!J20+ТЕТ!H21+ТЕТ!I21+ТЕТ!J21</f>
        <v>645</v>
      </c>
      <c r="AG67" s="6">
        <v>5</v>
      </c>
      <c r="AH67" s="26">
        <f t="shared" si="4"/>
        <v>180</v>
      </c>
      <c r="AI67" s="26">
        <f t="shared" si="5"/>
        <v>1230</v>
      </c>
    </row>
    <row r="68" spans="1:35" s="2" customFormat="1" ht="9.75">
      <c r="A68" s="23">
        <v>8</v>
      </c>
      <c r="B68" s="24" t="str">
        <f t="shared" si="2"/>
        <v>Ли Александра</v>
      </c>
      <c r="C68" s="25">
        <v>10</v>
      </c>
      <c r="D68" s="25"/>
      <c r="E68" s="25">
        <v>10</v>
      </c>
      <c r="F68" s="25"/>
      <c r="G68" s="31">
        <v>10</v>
      </c>
      <c r="H68" s="25"/>
      <c r="I68" s="31">
        <v>10</v>
      </c>
      <c r="J68" s="25"/>
      <c r="K68" s="25">
        <v>10</v>
      </c>
      <c r="L68" s="25"/>
      <c r="M68" s="25">
        <v>10</v>
      </c>
      <c r="N68" s="25"/>
      <c r="O68" s="25">
        <v>10</v>
      </c>
      <c r="P68" s="25"/>
      <c r="Q68" s="25">
        <v>10</v>
      </c>
      <c r="R68" s="25"/>
      <c r="S68" s="25"/>
      <c r="T68" s="25"/>
      <c r="U68" s="31"/>
      <c r="V68" s="31"/>
      <c r="W68" s="31"/>
      <c r="X68" s="25"/>
      <c r="Y68" s="31"/>
      <c r="Z68" s="25"/>
      <c r="AA68" s="25"/>
      <c r="AB68" s="25"/>
      <c r="AC68" s="25"/>
      <c r="AD68" s="25"/>
      <c r="AE68" s="26">
        <f t="shared" si="3"/>
        <v>80</v>
      </c>
      <c r="AF68" s="26">
        <f>AE68+Теор!H21+Теор!I21+Практ!F21+Практ!G21+Практ!H21+Практ!I21+Практ!J21+Практ!K21+Практ!L21+СРС!H21+СРС!I21+СРС!J21+ТЕТ!H22+ТЕТ!I22+ТЕТ!J22</f>
        <v>584</v>
      </c>
      <c r="AG68" s="6">
        <v>5</v>
      </c>
      <c r="AH68" s="26">
        <f t="shared" si="4"/>
        <v>180</v>
      </c>
      <c r="AI68" s="26">
        <f t="shared" si="5"/>
        <v>1141</v>
      </c>
    </row>
    <row r="69" spans="1:35" s="2" customFormat="1" ht="9.75">
      <c r="A69" s="23">
        <v>9</v>
      </c>
      <c r="B69" s="24" t="str">
        <f t="shared" si="2"/>
        <v>Паринова Светлана</v>
      </c>
      <c r="C69" s="25">
        <v>10</v>
      </c>
      <c r="D69" s="25"/>
      <c r="E69" s="25">
        <v>10</v>
      </c>
      <c r="F69" s="25"/>
      <c r="G69" s="31">
        <v>10</v>
      </c>
      <c r="H69" s="25"/>
      <c r="I69" s="31">
        <v>10</v>
      </c>
      <c r="J69" s="25"/>
      <c r="K69" s="25">
        <v>10</v>
      </c>
      <c r="L69" s="25"/>
      <c r="M69" s="25">
        <v>10</v>
      </c>
      <c r="N69" s="25"/>
      <c r="O69" s="25">
        <v>10</v>
      </c>
      <c r="P69" s="25"/>
      <c r="Q69" s="25">
        <v>10</v>
      </c>
      <c r="R69" s="25"/>
      <c r="S69" s="25"/>
      <c r="T69" s="25"/>
      <c r="U69" s="31"/>
      <c r="V69" s="31"/>
      <c r="W69" s="31"/>
      <c r="X69" s="25"/>
      <c r="Y69" s="31"/>
      <c r="Z69" s="25"/>
      <c r="AA69" s="25"/>
      <c r="AB69" s="25"/>
      <c r="AC69" s="25"/>
      <c r="AD69" s="25"/>
      <c r="AE69" s="26">
        <f t="shared" si="3"/>
        <v>80</v>
      </c>
      <c r="AF69" s="26">
        <f>AE69+Теор!H22+Теор!I22+Практ!F22+Практ!G22+Практ!H22+Практ!I22+Практ!J22+Практ!K22+Практ!L22+СРС!H22+СРС!I22+СРС!J22+ТЕТ!H23+ТЕТ!I23+ТЕТ!J23</f>
        <v>668</v>
      </c>
      <c r="AG69" s="6">
        <v>5</v>
      </c>
      <c r="AH69" s="26">
        <f t="shared" si="4"/>
        <v>160</v>
      </c>
      <c r="AI69" s="26">
        <f t="shared" si="5"/>
        <v>1241</v>
      </c>
    </row>
    <row r="70" spans="1:35" s="2" customFormat="1" ht="9.75">
      <c r="A70" s="23">
        <v>10</v>
      </c>
      <c r="B70" s="24" t="str">
        <f t="shared" si="2"/>
        <v>Пахомова Ольга</v>
      </c>
      <c r="C70" s="25">
        <v>10</v>
      </c>
      <c r="D70" s="25"/>
      <c r="E70" s="25">
        <v>10</v>
      </c>
      <c r="F70" s="25"/>
      <c r="G70" s="31">
        <v>10</v>
      </c>
      <c r="H70" s="25"/>
      <c r="I70" s="31">
        <v>10</v>
      </c>
      <c r="J70" s="25"/>
      <c r="K70" s="25">
        <v>10</v>
      </c>
      <c r="L70" s="25"/>
      <c r="M70" s="25">
        <v>10</v>
      </c>
      <c r="N70" s="25"/>
      <c r="O70" s="25">
        <v>10</v>
      </c>
      <c r="P70" s="25"/>
      <c r="Q70" s="25">
        <v>10</v>
      </c>
      <c r="R70" s="25"/>
      <c r="S70" s="25"/>
      <c r="T70" s="25"/>
      <c r="U70" s="31"/>
      <c r="V70" s="31"/>
      <c r="W70" s="31"/>
      <c r="X70" s="25"/>
      <c r="Y70" s="31"/>
      <c r="Z70" s="25"/>
      <c r="AA70" s="25"/>
      <c r="AB70" s="25"/>
      <c r="AC70" s="25"/>
      <c r="AD70" s="25"/>
      <c r="AE70" s="26">
        <f t="shared" si="3"/>
        <v>80</v>
      </c>
      <c r="AF70" s="26">
        <f>AE70+Теор!H23+Теор!I23+Практ!F23+Практ!G23+Практ!H23+Практ!I23+Практ!J23+Практ!K23+Практ!L23+СРС!H23+СРС!I23+СРС!J23+ТЕТ!H24+ТЕТ!I24+ТЕТ!J24</f>
        <v>564</v>
      </c>
      <c r="AG70" s="6">
        <v>5</v>
      </c>
      <c r="AH70" s="26">
        <f t="shared" si="4"/>
        <v>180</v>
      </c>
      <c r="AI70" s="26">
        <f t="shared" si="5"/>
        <v>1091</v>
      </c>
    </row>
    <row r="71" spans="1:35" s="2" customFormat="1" ht="9.75">
      <c r="A71" s="23">
        <v>11</v>
      </c>
      <c r="B71" s="24" t="str">
        <f t="shared" si="2"/>
        <v>Перегудова Алина</v>
      </c>
      <c r="C71" s="25">
        <v>10</v>
      </c>
      <c r="D71" s="25"/>
      <c r="E71" s="25">
        <v>10</v>
      </c>
      <c r="F71" s="25"/>
      <c r="G71" s="31">
        <v>10</v>
      </c>
      <c r="H71" s="25"/>
      <c r="I71" s="31">
        <v>10</v>
      </c>
      <c r="J71" s="25"/>
      <c r="K71" s="25">
        <v>10</v>
      </c>
      <c r="L71" s="25"/>
      <c r="M71" s="25">
        <v>10</v>
      </c>
      <c r="N71" s="25"/>
      <c r="O71" s="25">
        <v>0</v>
      </c>
      <c r="P71" s="25"/>
      <c r="Q71" s="25">
        <v>0</v>
      </c>
      <c r="R71" s="25"/>
      <c r="S71" s="25"/>
      <c r="T71" s="25"/>
      <c r="U71" s="31"/>
      <c r="V71" s="31"/>
      <c r="W71" s="31"/>
      <c r="X71" s="25"/>
      <c r="Y71" s="31"/>
      <c r="Z71" s="25"/>
      <c r="AA71" s="25"/>
      <c r="AB71" s="25"/>
      <c r="AC71" s="25"/>
      <c r="AD71" s="25"/>
      <c r="AE71" s="26">
        <f t="shared" si="3"/>
        <v>60</v>
      </c>
      <c r="AF71" s="26">
        <f>AE71+Теор!H24+Теор!I24+Практ!F24+Практ!G24+Практ!H24+Практ!I24+Практ!J24+Практ!K24+Практ!L24+СРС!H24+СРС!I24+СРС!J24+ТЕТ!H25+ТЕТ!I25+ТЕТ!J25</f>
        <v>557</v>
      </c>
      <c r="AG71" s="6">
        <v>4</v>
      </c>
      <c r="AH71" s="26">
        <f t="shared" si="4"/>
        <v>118</v>
      </c>
      <c r="AI71" s="26">
        <f t="shared" si="5"/>
        <v>1023</v>
      </c>
    </row>
    <row r="72" spans="1:35" s="2" customFormat="1" ht="9.75">
      <c r="A72" s="23">
        <v>12</v>
      </c>
      <c r="B72" s="24" t="str">
        <f t="shared" si="2"/>
        <v>Сарычева Екатерина</v>
      </c>
      <c r="C72" s="25">
        <v>0</v>
      </c>
      <c r="D72" s="25"/>
      <c r="E72" s="25">
        <v>0</v>
      </c>
      <c r="F72" s="25"/>
      <c r="G72" s="31">
        <v>10</v>
      </c>
      <c r="H72" s="25"/>
      <c r="I72" s="31">
        <v>10</v>
      </c>
      <c r="J72" s="25"/>
      <c r="K72" s="25">
        <v>10</v>
      </c>
      <c r="L72" s="25"/>
      <c r="M72" s="25">
        <v>10</v>
      </c>
      <c r="N72" s="25"/>
      <c r="O72" s="25">
        <v>10</v>
      </c>
      <c r="P72" s="25"/>
      <c r="Q72" s="25">
        <v>10</v>
      </c>
      <c r="R72" s="25"/>
      <c r="S72" s="25"/>
      <c r="T72" s="25"/>
      <c r="U72" s="31"/>
      <c r="V72" s="31"/>
      <c r="W72" s="31"/>
      <c r="X72" s="25"/>
      <c r="Y72" s="31"/>
      <c r="Z72" s="25"/>
      <c r="AA72" s="25"/>
      <c r="AB72" s="25"/>
      <c r="AC72" s="25"/>
      <c r="AD72" s="25"/>
      <c r="AE72" s="26">
        <f t="shared" si="3"/>
        <v>60</v>
      </c>
      <c r="AF72" s="26">
        <f>AE72+Теор!H25+Теор!I25+Практ!F25+Практ!G25+Практ!H25+Практ!I25+Практ!J25+Практ!K25+Практ!L25+СРС!H25+СРС!I25+СРС!J25+ТЕТ!H26+ТЕТ!I26+ТЕТ!J26</f>
        <v>570</v>
      </c>
      <c r="AG72" s="6">
        <v>4</v>
      </c>
      <c r="AH72" s="26">
        <f t="shared" si="4"/>
        <v>160</v>
      </c>
      <c r="AI72" s="26">
        <f t="shared" si="5"/>
        <v>1057</v>
      </c>
    </row>
    <row r="73" spans="1:35" s="2" customFormat="1" ht="9.75">
      <c r="A73" s="23">
        <v>13</v>
      </c>
      <c r="B73" s="24" t="str">
        <f t="shared" si="2"/>
        <v>Стопкина Татьяна</v>
      </c>
      <c r="C73" s="25">
        <v>0</v>
      </c>
      <c r="D73" s="25"/>
      <c r="E73" s="25">
        <v>0</v>
      </c>
      <c r="F73" s="25"/>
      <c r="G73" s="31">
        <v>0</v>
      </c>
      <c r="H73" s="25"/>
      <c r="I73" s="31">
        <v>0</v>
      </c>
      <c r="J73" s="25"/>
      <c r="K73" s="25">
        <v>10</v>
      </c>
      <c r="L73" s="25"/>
      <c r="M73" s="25">
        <v>10</v>
      </c>
      <c r="N73" s="25"/>
      <c r="O73" s="25">
        <v>10</v>
      </c>
      <c r="P73" s="25"/>
      <c r="Q73" s="25">
        <v>10</v>
      </c>
      <c r="R73" s="25"/>
      <c r="S73" s="25"/>
      <c r="T73" s="25"/>
      <c r="U73" s="31"/>
      <c r="V73" s="31"/>
      <c r="W73" s="31"/>
      <c r="X73" s="25"/>
      <c r="Y73" s="31"/>
      <c r="Z73" s="25"/>
      <c r="AA73" s="25"/>
      <c r="AB73" s="25"/>
      <c r="AC73" s="25"/>
      <c r="AD73" s="25"/>
      <c r="AE73" s="26">
        <f t="shared" si="3"/>
        <v>40</v>
      </c>
      <c r="AF73" s="26">
        <f>AE73+Теор!H26+Теор!I26+Практ!F26+Практ!G26+Практ!H26+Практ!I26+Практ!J26+Практ!K26+Практ!L26+СРС!H26+СРС!I26+СРС!J26+ТЕТ!H27+ТЕТ!I27+ТЕТ!J27</f>
        <v>486</v>
      </c>
      <c r="AG73" s="6">
        <v>3</v>
      </c>
      <c r="AH73" s="26">
        <f t="shared" si="4"/>
        <v>100</v>
      </c>
      <c r="AI73" s="26">
        <f t="shared" si="5"/>
        <v>826</v>
      </c>
    </row>
    <row r="74" spans="1:35" s="2" customFormat="1" ht="9.75">
      <c r="A74" s="23">
        <v>14</v>
      </c>
      <c r="B74" s="24" t="str">
        <f t="shared" si="2"/>
        <v>Терехова Анастасия</v>
      </c>
      <c r="C74" s="25">
        <v>0</v>
      </c>
      <c r="D74" s="25"/>
      <c r="E74" s="25">
        <v>0</v>
      </c>
      <c r="F74" s="25"/>
      <c r="G74" s="31">
        <v>0</v>
      </c>
      <c r="H74" s="25"/>
      <c r="I74" s="31">
        <v>0</v>
      </c>
      <c r="J74" s="25"/>
      <c r="K74" s="25">
        <v>10</v>
      </c>
      <c r="L74" s="25"/>
      <c r="M74" s="25">
        <v>10</v>
      </c>
      <c r="N74" s="25"/>
      <c r="O74" s="25">
        <v>10</v>
      </c>
      <c r="P74" s="25"/>
      <c r="Q74" s="25">
        <v>10</v>
      </c>
      <c r="R74" s="25"/>
      <c r="S74" s="25"/>
      <c r="T74" s="25"/>
      <c r="U74" s="31"/>
      <c r="V74" s="31"/>
      <c r="W74" s="31"/>
      <c r="X74" s="25"/>
      <c r="Y74" s="31"/>
      <c r="Z74" s="25"/>
      <c r="AA74" s="25"/>
      <c r="AB74" s="25"/>
      <c r="AC74" s="25"/>
      <c r="AD74" s="25"/>
      <c r="AE74" s="26">
        <f t="shared" si="3"/>
        <v>40</v>
      </c>
      <c r="AF74" s="26">
        <f>AE74+Теор!H27+Теор!I27+Практ!F27+Практ!G27+Практ!H27+Практ!I27+Практ!J27+Практ!K27+Практ!L27+СРС!H27+СРС!I27+СРС!J27+ТЕТ!H28+ТЕТ!I28+ТЕТ!J28</f>
        <v>347</v>
      </c>
      <c r="AG74" s="6">
        <v>3</v>
      </c>
      <c r="AH74" s="26">
        <f t="shared" si="4"/>
        <v>93</v>
      </c>
      <c r="AI74" s="26">
        <f t="shared" si="5"/>
        <v>620</v>
      </c>
    </row>
    <row r="75" spans="1:35" s="2" customFormat="1" ht="9.75">
      <c r="A75" s="23">
        <v>15</v>
      </c>
      <c r="B75" s="24" t="str">
        <f t="shared" si="2"/>
        <v>Черенкова Елена</v>
      </c>
      <c r="C75" s="25">
        <v>0</v>
      </c>
      <c r="D75" s="25"/>
      <c r="E75" s="25">
        <v>0</v>
      </c>
      <c r="F75" s="25"/>
      <c r="G75" s="31">
        <v>0</v>
      </c>
      <c r="H75" s="25"/>
      <c r="I75" s="31">
        <v>0</v>
      </c>
      <c r="J75" s="25"/>
      <c r="K75" s="25">
        <v>0</v>
      </c>
      <c r="L75" s="25"/>
      <c r="M75" s="25">
        <v>0</v>
      </c>
      <c r="N75" s="25"/>
      <c r="O75" s="25">
        <v>0</v>
      </c>
      <c r="P75" s="25"/>
      <c r="Q75" s="25">
        <v>0</v>
      </c>
      <c r="R75" s="25"/>
      <c r="S75" s="25"/>
      <c r="T75" s="25"/>
      <c r="U75" s="31"/>
      <c r="V75" s="31"/>
      <c r="W75" s="31"/>
      <c r="X75" s="25"/>
      <c r="Y75" s="31"/>
      <c r="Z75" s="25"/>
      <c r="AA75" s="25"/>
      <c r="AB75" s="25"/>
      <c r="AC75" s="25"/>
      <c r="AD75" s="25"/>
      <c r="AE75" s="26">
        <f t="shared" si="3"/>
        <v>0</v>
      </c>
      <c r="AF75" s="26">
        <f>AE75+Теор!H28+Теор!I28+Практ!F28+Практ!G28+Практ!H28+Практ!I28+Практ!J28+Практ!K28+Практ!L28+СРС!H28+СРС!I28+СРС!J28+ТЕТ!H29+ТЕТ!I29+ТЕТ!J29</f>
        <v>0</v>
      </c>
      <c r="AG75" s="6">
        <v>2</v>
      </c>
      <c r="AH75" s="26">
        <f t="shared" si="4"/>
        <v>40</v>
      </c>
      <c r="AI75" s="26">
        <f t="shared" si="5"/>
        <v>40</v>
      </c>
    </row>
    <row r="76" spans="1:35" s="2" customFormat="1" ht="11.25" customHeight="1">
      <c r="A76" s="23">
        <v>16</v>
      </c>
      <c r="B76" s="24"/>
      <c r="C76" s="126">
        <v>42284</v>
      </c>
      <c r="D76" s="126"/>
      <c r="E76" s="126">
        <v>42284</v>
      </c>
      <c r="F76" s="126"/>
      <c r="G76" s="126">
        <v>42285</v>
      </c>
      <c r="H76" s="126"/>
      <c r="I76" s="126">
        <v>42285</v>
      </c>
      <c r="J76" s="126"/>
      <c r="K76" s="126">
        <v>42298</v>
      </c>
      <c r="L76" s="126"/>
      <c r="M76" s="126">
        <v>42298</v>
      </c>
      <c r="N76" s="126"/>
      <c r="O76" s="126">
        <v>42299</v>
      </c>
      <c r="P76" s="126"/>
      <c r="Q76" s="126">
        <v>42299</v>
      </c>
      <c r="R76" s="126"/>
      <c r="S76" s="25"/>
      <c r="T76" s="25"/>
      <c r="U76" s="31"/>
      <c r="V76" s="31"/>
      <c r="W76" s="31"/>
      <c r="X76" s="25"/>
      <c r="Y76" s="31"/>
      <c r="Z76" s="25"/>
      <c r="AA76" s="25"/>
      <c r="AB76" s="25"/>
      <c r="AC76" s="25"/>
      <c r="AD76" s="25"/>
      <c r="AE76" s="26"/>
      <c r="AF76" s="26"/>
      <c r="AG76" s="6"/>
      <c r="AH76" s="26"/>
      <c r="AI76" s="26"/>
    </row>
    <row r="77" spans="1:35" s="2" customFormat="1" ht="5.25" customHeight="1">
      <c r="A77" s="23">
        <v>17</v>
      </c>
      <c r="B77" s="2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31"/>
      <c r="V77" s="31"/>
      <c r="W77" s="31"/>
      <c r="X77" s="25"/>
      <c r="Y77" s="31"/>
      <c r="Z77" s="25"/>
      <c r="AA77" s="25"/>
      <c r="AB77" s="25"/>
      <c r="AC77" s="25"/>
      <c r="AD77" s="25"/>
      <c r="AE77" s="26">
        <f aca="true" t="shared" si="6" ref="AE77:AE84">SUM(C77:AD77)</f>
        <v>0</v>
      </c>
      <c r="AF77" s="26">
        <f>AE77+Теор!H30+Теор!I30+Практ!F30+Практ!G30+Практ!H30+Практ!I30+Практ!J30+Практ!K30+Практ!L30+СРС!H30+СРС!I30+СРС!J30+ТЕТ!H31+ТЕТ!I31+ТЕТ!J31</f>
        <v>0</v>
      </c>
      <c r="AG77" s="6"/>
      <c r="AH77" s="26">
        <f aca="true" t="shared" si="7" ref="AH77:AH84">AE30+AE77</f>
        <v>0</v>
      </c>
      <c r="AI77" s="26">
        <f aca="true" t="shared" si="8" ref="AI77:AI84">AF30+AF77</f>
        <v>0</v>
      </c>
    </row>
    <row r="78" spans="1:35" s="2" customFormat="1" ht="5.25" customHeight="1">
      <c r="A78" s="23">
        <v>18</v>
      </c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31"/>
      <c r="V78" s="31"/>
      <c r="W78" s="31"/>
      <c r="X78" s="25"/>
      <c r="Y78" s="31"/>
      <c r="Z78" s="25"/>
      <c r="AA78" s="25"/>
      <c r="AB78" s="25"/>
      <c r="AC78" s="25"/>
      <c r="AD78" s="25"/>
      <c r="AE78" s="26">
        <f t="shared" si="6"/>
        <v>0</v>
      </c>
      <c r="AF78" s="26">
        <f>AE78+Теор!H31+Теор!I31+Практ!F31+Практ!G31+Практ!H31+Практ!I31+Практ!J31+Практ!K31+Практ!L31+СРС!H31+СРС!I31+СРС!J31+ТЕТ!H32+ТЕТ!I32+ТЕТ!J32</f>
        <v>0</v>
      </c>
      <c r="AG78" s="6"/>
      <c r="AH78" s="26">
        <f t="shared" si="7"/>
        <v>0</v>
      </c>
      <c r="AI78" s="26">
        <f t="shared" si="8"/>
        <v>0</v>
      </c>
    </row>
    <row r="79" spans="1:35" s="2" customFormat="1" ht="5.25" customHeight="1">
      <c r="A79" s="23">
        <v>19</v>
      </c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31"/>
      <c r="V79" s="31"/>
      <c r="W79" s="31"/>
      <c r="X79" s="25"/>
      <c r="Y79" s="31"/>
      <c r="Z79" s="25"/>
      <c r="AA79" s="25"/>
      <c r="AB79" s="25"/>
      <c r="AC79" s="25"/>
      <c r="AD79" s="25"/>
      <c r="AE79" s="26">
        <f t="shared" si="6"/>
        <v>0</v>
      </c>
      <c r="AF79" s="26">
        <f>AE79+Теор!H32+Теор!I32+Практ!F32+Практ!G32+Практ!H32+Практ!I32+Практ!J32+Практ!K32+Практ!L32+СРС!H32+СРС!I32+СРС!J32+ТЕТ!H33+ТЕТ!I33+ТЕТ!J33</f>
        <v>0</v>
      </c>
      <c r="AG79" s="6"/>
      <c r="AH79" s="26">
        <f t="shared" si="7"/>
        <v>0</v>
      </c>
      <c r="AI79" s="26">
        <f t="shared" si="8"/>
        <v>0</v>
      </c>
    </row>
    <row r="80" spans="1:35" s="2" customFormat="1" ht="5.25" customHeight="1">
      <c r="A80" s="23">
        <v>20</v>
      </c>
      <c r="B80" s="24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31"/>
      <c r="V80" s="31"/>
      <c r="W80" s="31"/>
      <c r="X80" s="25"/>
      <c r="Y80" s="31"/>
      <c r="Z80" s="25"/>
      <c r="AA80" s="25"/>
      <c r="AB80" s="25"/>
      <c r="AC80" s="25"/>
      <c r="AD80" s="25"/>
      <c r="AE80" s="26">
        <f t="shared" si="6"/>
        <v>0</v>
      </c>
      <c r="AF80" s="26">
        <f>AE80+Теор!H33+Теор!I33+Практ!F33+Практ!G33+Практ!H33+Практ!I33+Практ!J33+Практ!K33+Практ!L33+СРС!H33+СРС!I33+СРС!J33+ТЕТ!H34+ТЕТ!I34+ТЕТ!J34</f>
        <v>0</v>
      </c>
      <c r="AG80" s="6"/>
      <c r="AH80" s="26">
        <f t="shared" si="7"/>
        <v>0</v>
      </c>
      <c r="AI80" s="26">
        <f t="shared" si="8"/>
        <v>0</v>
      </c>
    </row>
    <row r="81" spans="1:35" s="2" customFormat="1" ht="5.25" customHeight="1">
      <c r="A81" s="23">
        <v>21</v>
      </c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31"/>
      <c r="V81" s="31"/>
      <c r="W81" s="31"/>
      <c r="X81" s="25"/>
      <c r="Y81" s="31"/>
      <c r="Z81" s="25"/>
      <c r="AA81" s="25"/>
      <c r="AB81" s="25"/>
      <c r="AC81" s="25"/>
      <c r="AD81" s="25"/>
      <c r="AE81" s="26">
        <f t="shared" si="6"/>
        <v>0</v>
      </c>
      <c r="AF81" s="26">
        <f>AE81+Теор!H34+Теор!I34+Практ!F34+Практ!G34+Практ!H34+Практ!I34+Практ!J34+Практ!K34+Практ!L34+СРС!H34+СРС!I34+СРС!J34+ТЕТ!H35+ТЕТ!I35+ТЕТ!J35</f>
        <v>0</v>
      </c>
      <c r="AG81" s="6"/>
      <c r="AH81" s="26">
        <f t="shared" si="7"/>
        <v>0</v>
      </c>
      <c r="AI81" s="26">
        <f t="shared" si="8"/>
        <v>0</v>
      </c>
    </row>
    <row r="82" spans="1:35" s="2" customFormat="1" ht="5.25" customHeight="1">
      <c r="A82" s="23">
        <v>22</v>
      </c>
      <c r="B82" s="24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31"/>
      <c r="V82" s="31"/>
      <c r="W82" s="31"/>
      <c r="X82" s="25"/>
      <c r="Y82" s="31"/>
      <c r="Z82" s="25"/>
      <c r="AA82" s="25"/>
      <c r="AB82" s="25"/>
      <c r="AC82" s="25"/>
      <c r="AD82" s="25"/>
      <c r="AE82" s="26">
        <f t="shared" si="6"/>
        <v>0</v>
      </c>
      <c r="AF82" s="26">
        <f>AE82+Теор!H35+Теор!I35+Практ!F35+Практ!G35+Практ!H35+Практ!I35+Практ!J35+Практ!K35+Практ!L35+СРС!H35+СРС!I35+СРС!J35+ТЕТ!H36+ТЕТ!I36+ТЕТ!J36</f>
        <v>0</v>
      </c>
      <c r="AG82" s="6"/>
      <c r="AH82" s="26">
        <f t="shared" si="7"/>
        <v>0</v>
      </c>
      <c r="AI82" s="26">
        <f t="shared" si="8"/>
        <v>0</v>
      </c>
    </row>
    <row r="83" spans="1:35" s="2" customFormat="1" ht="5.25" customHeight="1">
      <c r="A83" s="23">
        <v>23</v>
      </c>
      <c r="B83" s="24"/>
      <c r="C83" s="25"/>
      <c r="E83" s="25"/>
      <c r="F83" s="25"/>
      <c r="G83" s="31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31"/>
      <c r="V83" s="31"/>
      <c r="W83" s="31"/>
      <c r="X83" s="25"/>
      <c r="Y83" s="31"/>
      <c r="Z83" s="25"/>
      <c r="AA83" s="25"/>
      <c r="AB83" s="25"/>
      <c r="AC83" s="25"/>
      <c r="AD83" s="25"/>
      <c r="AE83" s="26">
        <f t="shared" si="6"/>
        <v>0</v>
      </c>
      <c r="AF83" s="26">
        <f>AE83+Теор!H36+Теор!I36+Практ!F36+Практ!G36+Практ!H36+Практ!I36+Практ!J36+Практ!K36+Практ!L36+СРС!H36+СРС!I36+СРС!J36+ТЕТ!H37+ТЕТ!I37+ТЕТ!J37</f>
        <v>0</v>
      </c>
      <c r="AG83" s="6"/>
      <c r="AH83" s="26">
        <f t="shared" si="7"/>
        <v>0</v>
      </c>
      <c r="AI83" s="26">
        <f t="shared" si="8"/>
        <v>0</v>
      </c>
    </row>
    <row r="84" spans="1:35" s="2" customFormat="1" ht="5.25" customHeight="1">
      <c r="A84" s="23">
        <v>24</v>
      </c>
      <c r="B84" s="24"/>
      <c r="C84" s="25"/>
      <c r="E84" s="25"/>
      <c r="F84" s="25"/>
      <c r="G84" s="31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31"/>
      <c r="V84" s="31"/>
      <c r="W84" s="31"/>
      <c r="X84" s="25"/>
      <c r="Y84" s="31"/>
      <c r="Z84" s="25"/>
      <c r="AA84" s="25"/>
      <c r="AB84" s="25"/>
      <c r="AC84" s="25"/>
      <c r="AD84" s="25"/>
      <c r="AE84" s="26">
        <f t="shared" si="6"/>
        <v>0</v>
      </c>
      <c r="AF84" s="26">
        <f>AE84+Теор!H37+Теор!I37+Практ!F37+Практ!G37+Практ!H37+Практ!I37+Практ!J37+Практ!K37+Практ!L37+СРС!H37+СРС!I37+СРС!J37+ТЕТ!H38+ТЕТ!I38+ТЕТ!J38</f>
        <v>0</v>
      </c>
      <c r="AG84" s="6"/>
      <c r="AH84" s="26">
        <f t="shared" si="7"/>
        <v>0</v>
      </c>
      <c r="AI84" s="26">
        <f t="shared" si="8"/>
        <v>0</v>
      </c>
    </row>
    <row r="85" spans="1:35" s="2" customFormat="1" ht="5.25" customHeight="1">
      <c r="A85" s="23">
        <v>25</v>
      </c>
      <c r="B85" s="24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25"/>
      <c r="T85" s="25"/>
      <c r="U85" s="31"/>
      <c r="V85" s="31"/>
      <c r="W85" s="31"/>
      <c r="X85" s="25"/>
      <c r="Y85" s="31"/>
      <c r="Z85" s="25"/>
      <c r="AA85" s="25"/>
      <c r="AB85" s="25"/>
      <c r="AC85" s="25"/>
      <c r="AD85" s="25"/>
      <c r="AE85" s="26"/>
      <c r="AF85" s="26"/>
      <c r="AG85" s="6"/>
      <c r="AH85" s="26"/>
      <c r="AI85" s="26"/>
    </row>
    <row r="86" spans="1:35" s="2" customFormat="1" ht="5.25" customHeight="1">
      <c r="A86" s="23">
        <v>26</v>
      </c>
      <c r="B86" s="24"/>
      <c r="C86" s="25"/>
      <c r="D86" s="25"/>
      <c r="E86" s="25"/>
      <c r="F86" s="25"/>
      <c r="G86" s="31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31"/>
      <c r="V86" s="31"/>
      <c r="W86" s="31"/>
      <c r="X86" s="25"/>
      <c r="Y86" s="31"/>
      <c r="Z86" s="25"/>
      <c r="AA86" s="25"/>
      <c r="AB86" s="25"/>
      <c r="AC86" s="25"/>
      <c r="AD86" s="25"/>
      <c r="AE86" s="26">
        <f>SUM(C86:AD86)</f>
        <v>0</v>
      </c>
      <c r="AF86" s="26">
        <f>AE86+Теор!H35+Теор!I35+Теор!J35+Теор!K35+Практ!F39+Практ!G39+Практ!H39+Практ!I39+Практ!J39+Практ!K39+Практ!L39</f>
        <v>0</v>
      </c>
      <c r="AG86" s="6"/>
      <c r="AH86" s="26">
        <f aca="true" t="shared" si="9" ref="AH86:AI90">AE39+AE86</f>
        <v>0</v>
      </c>
      <c r="AI86" s="26">
        <f t="shared" si="9"/>
        <v>0</v>
      </c>
    </row>
    <row r="87" spans="1:35" s="2" customFormat="1" ht="5.25" customHeight="1">
      <c r="A87" s="23">
        <v>27</v>
      </c>
      <c r="B87" s="24"/>
      <c r="C87" s="25"/>
      <c r="D87" s="25"/>
      <c r="E87" s="25"/>
      <c r="F87" s="25"/>
      <c r="G87" s="31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31"/>
      <c r="V87" s="31"/>
      <c r="W87" s="31"/>
      <c r="X87" s="25"/>
      <c r="Y87" s="31"/>
      <c r="Z87" s="25"/>
      <c r="AA87" s="25"/>
      <c r="AB87" s="25"/>
      <c r="AC87" s="25"/>
      <c r="AD87" s="25"/>
      <c r="AE87" s="26">
        <f>SUM(C87:AD87)</f>
        <v>0</v>
      </c>
      <c r="AF87" s="26">
        <f>AE87+Теор!H36+Теор!I36+Теор!J36+Теор!K36+Практ!F40+Практ!G40+Практ!H40+Практ!I40+Практ!J40+Практ!K40+Практ!L40</f>
        <v>0</v>
      </c>
      <c r="AG87" s="6"/>
      <c r="AH87" s="26">
        <f t="shared" si="9"/>
        <v>0</v>
      </c>
      <c r="AI87" s="26">
        <f t="shared" si="9"/>
        <v>0</v>
      </c>
    </row>
    <row r="88" spans="1:35" s="2" customFormat="1" ht="5.25" customHeight="1">
      <c r="A88" s="23">
        <v>28</v>
      </c>
      <c r="B88" s="24"/>
      <c r="C88" s="25"/>
      <c r="D88" s="25"/>
      <c r="E88" s="25"/>
      <c r="F88" s="25"/>
      <c r="G88" s="31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31"/>
      <c r="V88" s="31"/>
      <c r="W88" s="31"/>
      <c r="X88" s="25"/>
      <c r="Y88" s="31"/>
      <c r="Z88" s="25"/>
      <c r="AA88" s="25"/>
      <c r="AB88" s="25"/>
      <c r="AC88" s="25"/>
      <c r="AD88" s="25"/>
      <c r="AE88" s="26">
        <f>SUM(C88:AD88)</f>
        <v>0</v>
      </c>
      <c r="AF88" s="26">
        <f>AE88+Теор!H37+Теор!I37+Теор!J37+Теор!K37+Практ!F41+Практ!G41+Практ!H41+Практ!I41+Практ!J41+Практ!K41+Практ!L41</f>
        <v>0</v>
      </c>
      <c r="AG88" s="6"/>
      <c r="AH88" s="26">
        <f t="shared" si="9"/>
        <v>0</v>
      </c>
      <c r="AI88" s="26">
        <f t="shared" si="9"/>
        <v>0</v>
      </c>
    </row>
    <row r="89" spans="1:35" s="2" customFormat="1" ht="5.25" customHeight="1">
      <c r="A89" s="23">
        <v>29</v>
      </c>
      <c r="B89" s="24"/>
      <c r="C89" s="25"/>
      <c r="D89" s="25"/>
      <c r="E89" s="25"/>
      <c r="F89" s="25"/>
      <c r="G89" s="31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31"/>
      <c r="V89" s="31"/>
      <c r="W89" s="31"/>
      <c r="X89" s="25"/>
      <c r="Y89" s="31"/>
      <c r="Z89" s="25"/>
      <c r="AA89" s="25"/>
      <c r="AB89" s="25"/>
      <c r="AC89" s="25"/>
      <c r="AD89" s="25"/>
      <c r="AE89" s="26">
        <f>SUM(C89:AD89)</f>
        <v>0</v>
      </c>
      <c r="AF89" s="26">
        <f>AE89+Теор!H41+Теор!I41+Теор!J41+Теор!K41+Практ!F42+Практ!G42+Практ!H42+Практ!I42+Практ!J42+Практ!K42+Практ!L42</f>
        <v>0</v>
      </c>
      <c r="AG89" s="6"/>
      <c r="AH89" s="26">
        <f t="shared" si="9"/>
        <v>0</v>
      </c>
      <c r="AI89" s="26">
        <f t="shared" si="9"/>
        <v>0</v>
      </c>
    </row>
    <row r="90" spans="2:35" s="2" customFormat="1" ht="9.75">
      <c r="B90" s="32" t="s">
        <v>73</v>
      </c>
      <c r="C90" s="6">
        <v>10</v>
      </c>
      <c r="E90" s="6">
        <v>10</v>
      </c>
      <c r="G90" s="6">
        <v>10</v>
      </c>
      <c r="I90" s="6">
        <v>10</v>
      </c>
      <c r="K90" s="6">
        <v>10</v>
      </c>
      <c r="M90" s="6">
        <v>10</v>
      </c>
      <c r="O90" s="6">
        <v>10</v>
      </c>
      <c r="Q90" s="6">
        <v>10</v>
      </c>
      <c r="S90" s="6"/>
      <c r="U90" s="6"/>
      <c r="W90" s="6"/>
      <c r="Y90" s="6"/>
      <c r="AA90" s="6"/>
      <c r="AC90" s="6"/>
      <c r="AE90" s="26">
        <f>SUM(C90:AD90)</f>
        <v>80</v>
      </c>
      <c r="AF90" s="26">
        <f>AE90+Теор!H43+Теор!I43+Практ!F43+Практ!G43+Практ!H43+Практ!I43+Практ!J43+Практ!K43+Практ!L43+СРС!H43+СРС!I43+СРС!J43+ТЕТ!H43+ТЕТ!I43+ТЕТ!J43</f>
        <v>710</v>
      </c>
      <c r="AG90" s="7"/>
      <c r="AH90" s="26">
        <f t="shared" si="9"/>
        <v>180</v>
      </c>
      <c r="AI90" s="26">
        <f t="shared" si="9"/>
        <v>1360</v>
      </c>
    </row>
    <row r="91" spans="30:35" s="2" customFormat="1" ht="9.75">
      <c r="AD91" s="5">
        <v>5</v>
      </c>
      <c r="AE91" s="35">
        <f>AE90*0.9</f>
        <v>72</v>
      </c>
      <c r="AF91" s="36">
        <f>AF90*0.9</f>
        <v>639</v>
      </c>
      <c r="AG91" s="5">
        <v>5</v>
      </c>
      <c r="AH91" s="35">
        <f>AH90*0.9</f>
        <v>162</v>
      </c>
      <c r="AI91" s="36">
        <f>AI90*0.9</f>
        <v>1224</v>
      </c>
    </row>
    <row r="92" spans="5:35" s="2" customFormat="1" ht="9.75">
      <c r="E92" s="110" t="s">
        <v>80</v>
      </c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AD92" s="5">
        <v>4</v>
      </c>
      <c r="AE92" s="34">
        <f>AE90*0.75</f>
        <v>60</v>
      </c>
      <c r="AF92" s="34">
        <f>AF90*0.75</f>
        <v>532.5</v>
      </c>
      <c r="AG92" s="5">
        <v>4</v>
      </c>
      <c r="AH92" s="34">
        <f>AH90*0.75</f>
        <v>135</v>
      </c>
      <c r="AI92" s="34">
        <f>AI90*0.75</f>
        <v>1020</v>
      </c>
    </row>
    <row r="93" spans="30:35" s="2" customFormat="1" ht="9.75">
      <c r="AD93" s="5">
        <v>3</v>
      </c>
      <c r="AE93" s="34">
        <f>AE90*0.4</f>
        <v>32</v>
      </c>
      <c r="AF93" s="18">
        <f>AF90*0.4</f>
        <v>284</v>
      </c>
      <c r="AG93" s="5">
        <v>3</v>
      </c>
      <c r="AH93" s="34">
        <f>AH90*0.4</f>
        <v>72</v>
      </c>
      <c r="AI93" s="18">
        <f>AI90*0.4</f>
        <v>544</v>
      </c>
    </row>
    <row r="94" spans="30:35" s="2" customFormat="1" ht="9.75">
      <c r="AD94" s="5"/>
      <c r="AE94" s="34"/>
      <c r="AF94" s="18"/>
      <c r="AG94" s="5"/>
      <c r="AH94" s="34"/>
      <c r="AI94" s="18"/>
    </row>
    <row r="95" spans="30:35" s="2" customFormat="1" ht="9.75">
      <c r="AD95" s="5"/>
      <c r="AE95" s="34"/>
      <c r="AF95" s="18"/>
      <c r="AG95" s="5"/>
      <c r="AH95" s="34"/>
      <c r="AI95" s="18"/>
    </row>
    <row r="96" spans="2:35" s="2" customFormat="1" ht="9.75">
      <c r="B96" s="3" t="s">
        <v>0</v>
      </c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5" t="s">
        <v>1</v>
      </c>
      <c r="V96" s="6"/>
      <c r="W96" s="6"/>
      <c r="X96" s="6"/>
      <c r="Y96" s="6"/>
      <c r="Z96" s="6"/>
      <c r="AA96" s="6"/>
      <c r="AG96" s="7"/>
      <c r="AH96" s="7"/>
      <c r="AI96" s="7"/>
    </row>
    <row r="97" spans="2:35" s="2" customFormat="1" ht="9" customHeight="1">
      <c r="B97" s="117" t="s">
        <v>2</v>
      </c>
      <c r="C97" s="117"/>
      <c r="D97" s="117"/>
      <c r="E97" s="117"/>
      <c r="F97" s="117"/>
      <c r="G97" s="117"/>
      <c r="H97" s="117"/>
      <c r="I97" s="117"/>
      <c r="P97" s="9"/>
      <c r="Q97" s="9"/>
      <c r="R97" s="9"/>
      <c r="S97" s="9"/>
      <c r="T97" s="9"/>
      <c r="U97" s="118" t="s">
        <v>3</v>
      </c>
      <c r="V97" s="118"/>
      <c r="W97" s="118"/>
      <c r="X97" s="118"/>
      <c r="Y97" s="118"/>
      <c r="Z97" s="118"/>
      <c r="AA97" s="118"/>
      <c r="AB97" s="118"/>
      <c r="AC97" s="118"/>
      <c r="AD97" s="10"/>
      <c r="AG97" s="7"/>
      <c r="AH97" s="7"/>
      <c r="AI97" s="7"/>
    </row>
    <row r="98" spans="2:35" s="2" customFormat="1" ht="9" customHeight="1">
      <c r="B98" s="11" t="s">
        <v>4</v>
      </c>
      <c r="C98" s="11"/>
      <c r="D98" s="11"/>
      <c r="E98" s="119" t="str">
        <f>E50</f>
        <v>МЕНЕДЖМЕНТ</v>
      </c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8" t="s">
        <v>6</v>
      </c>
      <c r="V98" s="118"/>
      <c r="W98" s="118"/>
      <c r="X98" s="118"/>
      <c r="Y98" s="118"/>
      <c r="Z98" s="118"/>
      <c r="AA98" s="118"/>
      <c r="AB98" s="118"/>
      <c r="AC98" s="118"/>
      <c r="AD98" s="10"/>
      <c r="AG98" s="13"/>
      <c r="AH98" s="13"/>
      <c r="AI98" s="13"/>
    </row>
    <row r="99" spans="2:35" s="2" customFormat="1" ht="9" customHeight="1">
      <c r="B99" s="5" t="s">
        <v>7</v>
      </c>
      <c r="C99" s="119" t="str">
        <f>C51</f>
        <v>080114 Экономика и бухгалтерский учет (по отраслям)</v>
      </c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8" t="s">
        <v>9</v>
      </c>
      <c r="V99" s="118"/>
      <c r="W99" s="118"/>
      <c r="X99" s="118"/>
      <c r="Y99" s="118"/>
      <c r="Z99" s="118"/>
      <c r="AA99" s="118"/>
      <c r="AB99" s="118"/>
      <c r="AC99" s="118"/>
      <c r="AD99" s="10"/>
      <c r="AG99" s="7"/>
      <c r="AH99" s="7"/>
      <c r="AI99" s="7"/>
    </row>
    <row r="100" spans="3:35" s="2" customFormat="1" ht="9" customHeight="1">
      <c r="C100" s="120" t="s">
        <v>10</v>
      </c>
      <c r="D100" s="120"/>
      <c r="E100" s="12">
        <f>E52</f>
        <v>2</v>
      </c>
      <c r="F100" s="120" t="s">
        <v>11</v>
      </c>
      <c r="G100" s="120"/>
      <c r="H100" s="119" t="str">
        <f>H52</f>
        <v>147к</v>
      </c>
      <c r="I100" s="119"/>
      <c r="AG100" s="7"/>
      <c r="AH100" s="7"/>
      <c r="AI100" s="7"/>
    </row>
    <row r="101" spans="2:35" s="2" customFormat="1" ht="9" customHeight="1">
      <c r="B101" s="5" t="s">
        <v>13</v>
      </c>
      <c r="C101" s="119">
        <f>C53</f>
        <v>90</v>
      </c>
      <c r="D101" s="119"/>
      <c r="E101" s="120" t="s">
        <v>14</v>
      </c>
      <c r="F101" s="120"/>
      <c r="G101" s="120"/>
      <c r="H101" s="120"/>
      <c r="I101" s="120"/>
      <c r="J101" s="120"/>
      <c r="K101" s="120"/>
      <c r="L101" s="119">
        <f>L53</f>
        <v>64</v>
      </c>
      <c r="M101" s="119"/>
      <c r="N101" s="120" t="s">
        <v>15</v>
      </c>
      <c r="O101" s="120"/>
      <c r="P101" s="119">
        <f>P53</f>
        <v>32</v>
      </c>
      <c r="Q101" s="119"/>
      <c r="S101" s="120" t="s">
        <v>16</v>
      </c>
      <c r="T101" s="120"/>
      <c r="U101" s="120"/>
      <c r="V101" s="120"/>
      <c r="W101" s="120"/>
      <c r="X101" s="120"/>
      <c r="AG101" s="14"/>
      <c r="AH101" s="14"/>
      <c r="AI101" s="14"/>
    </row>
    <row r="102" spans="2:35" s="2" customFormat="1" ht="9" customHeight="1">
      <c r="B102" s="5" t="s">
        <v>17</v>
      </c>
      <c r="C102" s="12" t="str">
        <f>C54</f>
        <v>-</v>
      </c>
      <c r="D102" s="120" t="s">
        <v>19</v>
      </c>
      <c r="E102" s="120"/>
      <c r="F102" s="120"/>
      <c r="G102" s="120"/>
      <c r="H102" s="120"/>
      <c r="I102" s="120"/>
      <c r="J102" s="119">
        <f>J54</f>
        <v>34</v>
      </c>
      <c r="K102" s="119"/>
      <c r="O102" s="10"/>
      <c r="P102" s="10"/>
      <c r="Q102" s="10"/>
      <c r="R102" s="10"/>
      <c r="S102" s="121">
        <f>S54</f>
        <v>42319</v>
      </c>
      <c r="T102" s="121"/>
      <c r="U102" s="121"/>
      <c r="V102" s="121"/>
      <c r="W102" s="121"/>
      <c r="X102" s="121"/>
      <c r="Y102" s="10"/>
      <c r="AG102" s="14"/>
      <c r="AH102" s="14"/>
      <c r="AI102" s="14"/>
    </row>
    <row r="103" spans="2:35" s="2" customFormat="1" ht="9" customHeight="1">
      <c r="B103" s="5" t="s">
        <v>20</v>
      </c>
      <c r="C103" s="119" t="str">
        <f>C55</f>
        <v>Склярова Е.Е.</v>
      </c>
      <c r="D103" s="119"/>
      <c r="E103" s="119"/>
      <c r="F103" s="119"/>
      <c r="G103" s="119"/>
      <c r="H103" s="119"/>
      <c r="I103" s="119"/>
      <c r="J103" s="119"/>
      <c r="K103" s="15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AG103" s="14"/>
      <c r="AH103" s="14"/>
      <c r="AI103" s="14"/>
    </row>
    <row r="104" spans="2:35" s="2" customFormat="1" ht="9" customHeight="1">
      <c r="B104" s="117" t="s">
        <v>22</v>
      </c>
      <c r="C104" s="117"/>
      <c r="D104" s="117"/>
      <c r="E104" s="117"/>
      <c r="F104" s="117"/>
      <c r="G104" s="117"/>
      <c r="H104" s="122">
        <f>H56</f>
        <v>27</v>
      </c>
      <c r="I104" s="122"/>
      <c r="J104" s="18" t="s">
        <v>23</v>
      </c>
      <c r="K104" s="123">
        <f>K56</f>
        <v>32</v>
      </c>
      <c r="L104" s="123"/>
      <c r="AG104" s="7"/>
      <c r="AH104" s="7"/>
      <c r="AI104" s="7"/>
    </row>
    <row r="105" spans="30:35" s="2" customFormat="1" ht="5.25" customHeight="1">
      <c r="AD105" s="5"/>
      <c r="AE105" s="34"/>
      <c r="AF105" s="18"/>
      <c r="AG105" s="5"/>
      <c r="AH105" s="34"/>
      <c r="AI105" s="18"/>
    </row>
    <row r="106" spans="1:35" s="2" customFormat="1" ht="19.5" customHeight="1">
      <c r="A106" s="124" t="s">
        <v>28</v>
      </c>
      <c r="B106" s="125" t="s">
        <v>29</v>
      </c>
      <c r="C106" s="103">
        <v>42310</v>
      </c>
      <c r="D106" s="103"/>
      <c r="E106" s="104">
        <v>42313</v>
      </c>
      <c r="F106" s="104"/>
      <c r="G106" s="127">
        <v>42313</v>
      </c>
      <c r="H106" s="127"/>
      <c r="I106" s="105">
        <v>42319</v>
      </c>
      <c r="J106" s="105"/>
      <c r="K106" s="127">
        <v>42326</v>
      </c>
      <c r="L106" s="127"/>
      <c r="M106" s="127">
        <v>42326</v>
      </c>
      <c r="N106" s="127"/>
      <c r="O106" s="127">
        <v>42327</v>
      </c>
      <c r="P106" s="127"/>
      <c r="Q106" s="127">
        <v>42327</v>
      </c>
      <c r="R106" s="127"/>
      <c r="S106" s="106">
        <v>42338</v>
      </c>
      <c r="T106" s="106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20" t="s">
        <v>232</v>
      </c>
      <c r="AF106" s="128" t="s">
        <v>81</v>
      </c>
      <c r="AG106" s="129" t="s">
        <v>231</v>
      </c>
      <c r="AH106" s="111" t="s">
        <v>82</v>
      </c>
      <c r="AI106" s="111"/>
    </row>
    <row r="107" spans="1:35" s="2" customFormat="1" ht="12.75" customHeight="1">
      <c r="A107" s="124"/>
      <c r="B107" s="125"/>
      <c r="C107" s="108" t="s">
        <v>40</v>
      </c>
      <c r="D107" s="108" t="s">
        <v>41</v>
      </c>
      <c r="E107" s="108" t="s">
        <v>40</v>
      </c>
      <c r="F107" s="108" t="s">
        <v>41</v>
      </c>
      <c r="G107" s="108" t="s">
        <v>40</v>
      </c>
      <c r="H107" s="108" t="s">
        <v>41</v>
      </c>
      <c r="I107" s="107" t="s">
        <v>40</v>
      </c>
      <c r="J107" s="107" t="s">
        <v>41</v>
      </c>
      <c r="K107" s="108" t="s">
        <v>40</v>
      </c>
      <c r="L107" s="108" t="s">
        <v>41</v>
      </c>
      <c r="M107" s="108" t="s">
        <v>40</v>
      </c>
      <c r="N107" s="108" t="s">
        <v>41</v>
      </c>
      <c r="O107" s="108" t="s">
        <v>40</v>
      </c>
      <c r="P107" s="108" t="s">
        <v>41</v>
      </c>
      <c r="Q107" s="108" t="s">
        <v>40</v>
      </c>
      <c r="R107" s="108" t="s">
        <v>41</v>
      </c>
      <c r="S107" s="108" t="s">
        <v>40</v>
      </c>
      <c r="T107" s="108" t="s">
        <v>41</v>
      </c>
      <c r="U107" s="108" t="s">
        <v>40</v>
      </c>
      <c r="V107" s="108" t="s">
        <v>41</v>
      </c>
      <c r="W107" s="108" t="s">
        <v>40</v>
      </c>
      <c r="X107" s="108" t="s">
        <v>41</v>
      </c>
      <c r="Y107" s="108" t="s">
        <v>40</v>
      </c>
      <c r="Z107" s="108" t="s">
        <v>41</v>
      </c>
      <c r="AA107" s="108" t="s">
        <v>40</v>
      </c>
      <c r="AB107" s="108" t="s">
        <v>41</v>
      </c>
      <c r="AC107" s="108" t="s">
        <v>40</v>
      </c>
      <c r="AD107" s="108" t="s">
        <v>41</v>
      </c>
      <c r="AE107" s="109" t="s">
        <v>42</v>
      </c>
      <c r="AF107" s="128"/>
      <c r="AG107" s="129"/>
      <c r="AH107" s="109" t="s">
        <v>42</v>
      </c>
      <c r="AI107" s="112" t="s">
        <v>79</v>
      </c>
    </row>
    <row r="108" spans="1:35" s="2" customFormat="1" ht="9.75">
      <c r="A108" s="124"/>
      <c r="B108" s="125"/>
      <c r="C108" s="108"/>
      <c r="D108" s="108"/>
      <c r="E108" s="108"/>
      <c r="F108" s="108"/>
      <c r="G108" s="108"/>
      <c r="H108" s="108"/>
      <c r="I108" s="107"/>
      <c r="J108" s="107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9"/>
      <c r="AF108" s="128"/>
      <c r="AG108" s="129"/>
      <c r="AH108" s="109"/>
      <c r="AI108" s="112"/>
    </row>
    <row r="109" spans="1:35" s="2" customFormat="1" ht="9.75">
      <c r="A109" s="23">
        <v>1</v>
      </c>
      <c r="B109" s="24" t="str">
        <f aca="true" t="shared" si="10" ref="B109:B123">B14</f>
        <v>Артёмова Жанна</v>
      </c>
      <c r="C109" s="31">
        <v>10</v>
      </c>
      <c r="D109" s="25"/>
      <c r="E109" s="31">
        <v>10</v>
      </c>
      <c r="F109" s="31"/>
      <c r="G109" s="31">
        <v>10</v>
      </c>
      <c r="H109" s="25"/>
      <c r="I109" s="113">
        <v>0</v>
      </c>
      <c r="J109" s="113"/>
      <c r="K109" s="25">
        <v>10</v>
      </c>
      <c r="L109" s="25">
        <v>-2</v>
      </c>
      <c r="M109" s="25">
        <v>10</v>
      </c>
      <c r="N109" s="25"/>
      <c r="O109" s="25">
        <v>10</v>
      </c>
      <c r="P109" s="25"/>
      <c r="Q109" s="25">
        <v>10</v>
      </c>
      <c r="R109" s="25"/>
      <c r="S109" s="25">
        <v>10</v>
      </c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6">
        <f aca="true" t="shared" si="11" ref="AE109:AE117">SUM(C109:AD109)</f>
        <v>78</v>
      </c>
      <c r="AF109" s="26">
        <f>AE109+Теор!J14+Теор!K14+Теор!L14+Практ!M14+Практ!N14+Практ!O14+СРС!K14+СРС!L14+СРС!M14+СРС!N14+ТЕТ!K15+ТЕТ!L15+ТЕТ!M15+ТЕТ!N15</f>
        <v>245</v>
      </c>
      <c r="AG109" s="6">
        <v>5</v>
      </c>
      <c r="AH109" s="26">
        <f aca="true" t="shared" si="12" ref="AH109:AH123">AE14+AE61+AE109</f>
        <v>206</v>
      </c>
      <c r="AI109" s="26">
        <f>AF14+AF61+AF109+СРС!R14</f>
        <v>1008</v>
      </c>
    </row>
    <row r="110" spans="1:35" s="2" customFormat="1" ht="9.75">
      <c r="A110" s="23">
        <v>2</v>
      </c>
      <c r="B110" s="24" t="str">
        <f t="shared" si="10"/>
        <v>Беляева Наталья</v>
      </c>
      <c r="C110" s="31">
        <v>10</v>
      </c>
      <c r="D110" s="25"/>
      <c r="E110" s="31">
        <v>10</v>
      </c>
      <c r="F110" s="31"/>
      <c r="G110" s="31">
        <v>10</v>
      </c>
      <c r="H110" s="25"/>
      <c r="I110" s="113">
        <v>5</v>
      </c>
      <c r="J110" s="113"/>
      <c r="K110" s="25">
        <v>10</v>
      </c>
      <c r="L110" s="25">
        <v>-2</v>
      </c>
      <c r="M110" s="25">
        <v>10</v>
      </c>
      <c r="N110" s="25"/>
      <c r="O110" s="25">
        <v>10</v>
      </c>
      <c r="P110" s="25"/>
      <c r="Q110" s="25">
        <v>10</v>
      </c>
      <c r="R110" s="25"/>
      <c r="S110" s="25">
        <v>0</v>
      </c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6">
        <f t="shared" si="11"/>
        <v>73</v>
      </c>
      <c r="AF110" s="26">
        <f>AE110+Теор!J15+Теор!K15+Теор!L15+Практ!M15+Практ!N15+Практ!O15+СРС!K15+СРС!L15+СРС!M15+СРС!N15+ТЕТ!K16+ТЕТ!L16+ТЕТ!M16+ТЕТ!N16</f>
        <v>473</v>
      </c>
      <c r="AG110" s="6">
        <v>5</v>
      </c>
      <c r="AH110" s="26">
        <f t="shared" si="12"/>
        <v>171</v>
      </c>
      <c r="AI110" s="26">
        <f>AF15+AF62+AF110+СРС!R15</f>
        <v>1300</v>
      </c>
    </row>
    <row r="111" spans="1:35" s="2" customFormat="1" ht="9.75">
      <c r="A111" s="23">
        <v>3</v>
      </c>
      <c r="B111" s="24" t="str">
        <f t="shared" si="10"/>
        <v>Гирлина Анна</v>
      </c>
      <c r="C111" s="31">
        <v>0</v>
      </c>
      <c r="D111" s="25"/>
      <c r="E111" s="31">
        <v>0</v>
      </c>
      <c r="F111" s="31"/>
      <c r="G111" s="31">
        <v>0</v>
      </c>
      <c r="H111" s="25"/>
      <c r="I111" s="113">
        <v>0</v>
      </c>
      <c r="J111" s="113"/>
      <c r="K111" s="25">
        <v>10</v>
      </c>
      <c r="L111" s="25"/>
      <c r="M111" s="25">
        <v>10</v>
      </c>
      <c r="N111" s="25"/>
      <c r="O111" s="25">
        <v>0</v>
      </c>
      <c r="P111" s="25"/>
      <c r="Q111" s="25">
        <v>0</v>
      </c>
      <c r="R111" s="25"/>
      <c r="S111" s="25">
        <v>0</v>
      </c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6">
        <f t="shared" si="11"/>
        <v>20</v>
      </c>
      <c r="AF111" s="26">
        <f>AE111+Теор!J16+Теор!K16+Теор!L16+Практ!M16+Практ!N16+Практ!O16+СРС!K16+СРС!L16+СРС!M16+СРС!N16+ТЕТ!K17+ТЕТ!L17+ТЕТ!M17+ТЕТ!N17</f>
        <v>20</v>
      </c>
      <c r="AG111" s="6">
        <v>2</v>
      </c>
      <c r="AH111" s="26">
        <f t="shared" si="12"/>
        <v>60</v>
      </c>
      <c r="AI111" s="26">
        <f>AF16+AF63+AF111+СРС!R16</f>
        <v>160</v>
      </c>
    </row>
    <row r="112" spans="1:35" s="2" customFormat="1" ht="9.75">
      <c r="A112" s="23">
        <v>4</v>
      </c>
      <c r="B112" s="24" t="str">
        <f t="shared" si="10"/>
        <v>Дуль Марина</v>
      </c>
      <c r="C112" s="31">
        <v>0</v>
      </c>
      <c r="D112" s="25"/>
      <c r="E112" s="31">
        <v>0</v>
      </c>
      <c r="F112" s="31"/>
      <c r="G112" s="31">
        <v>0</v>
      </c>
      <c r="H112" s="25"/>
      <c r="I112" s="113">
        <v>0</v>
      </c>
      <c r="J112" s="113"/>
      <c r="K112" s="25">
        <v>10</v>
      </c>
      <c r="L112" s="25">
        <v>-2</v>
      </c>
      <c r="M112" s="25">
        <v>10</v>
      </c>
      <c r="N112" s="25"/>
      <c r="O112" s="25">
        <v>10</v>
      </c>
      <c r="P112" s="25"/>
      <c r="Q112" s="25">
        <v>10</v>
      </c>
      <c r="R112" s="25"/>
      <c r="S112" s="25">
        <v>10</v>
      </c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6">
        <f t="shared" si="11"/>
        <v>48</v>
      </c>
      <c r="AF112" s="26">
        <f>AE112+Теор!J17+Теор!K17+Теор!L17+Практ!M17+Практ!N17+Практ!O17+СРС!K17+СРС!L17+СРС!M17+СРС!N17+ТЕТ!K18+ТЕТ!L18+ТЕТ!M18+ТЕТ!N18</f>
        <v>128</v>
      </c>
      <c r="AG112" s="6">
        <v>3</v>
      </c>
      <c r="AH112" s="26">
        <f t="shared" si="12"/>
        <v>138</v>
      </c>
      <c r="AI112" s="26">
        <f>AF17+AF64+AF112+СРС!R17</f>
        <v>433</v>
      </c>
    </row>
    <row r="113" spans="1:35" s="2" customFormat="1" ht="9.75">
      <c r="A113" s="23">
        <v>5</v>
      </c>
      <c r="B113" s="24" t="str">
        <f t="shared" si="10"/>
        <v>Залинян Менуа</v>
      </c>
      <c r="C113" s="31">
        <v>10</v>
      </c>
      <c r="D113" s="25"/>
      <c r="E113" s="31">
        <v>10</v>
      </c>
      <c r="F113" s="31"/>
      <c r="G113" s="31">
        <v>10</v>
      </c>
      <c r="H113" s="25"/>
      <c r="I113" s="113">
        <v>10</v>
      </c>
      <c r="J113" s="113"/>
      <c r="K113" s="25">
        <v>10</v>
      </c>
      <c r="L113" s="25"/>
      <c r="M113" s="25">
        <v>10</v>
      </c>
      <c r="N113" s="25"/>
      <c r="O113" s="25">
        <v>10</v>
      </c>
      <c r="P113" s="25"/>
      <c r="Q113" s="25">
        <v>10</v>
      </c>
      <c r="R113" s="25"/>
      <c r="S113" s="25">
        <v>10</v>
      </c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6">
        <f t="shared" si="11"/>
        <v>90</v>
      </c>
      <c r="AF113" s="26">
        <f>AE113+Теор!J18+Теор!K18+Теор!L18+Практ!M18+Практ!N18+Практ!O18+СРС!K18+СРС!L18+СРС!M18+СРС!N18+ТЕТ!K19+ТЕТ!L19+ТЕТ!M19+ТЕТ!N19</f>
        <v>310</v>
      </c>
      <c r="AG113" s="6">
        <v>5</v>
      </c>
      <c r="AH113" s="26">
        <f t="shared" si="12"/>
        <v>250</v>
      </c>
      <c r="AI113" s="26">
        <f>AF18+AF65+AF113+СРС!R18</f>
        <v>1082</v>
      </c>
    </row>
    <row r="114" spans="1:35" s="2" customFormat="1" ht="9.75">
      <c r="A114" s="23">
        <v>6</v>
      </c>
      <c r="B114" s="24" t="str">
        <f t="shared" si="10"/>
        <v>Кошелёва Елена</v>
      </c>
      <c r="C114" s="31">
        <v>10</v>
      </c>
      <c r="D114" s="25"/>
      <c r="E114" s="31">
        <v>0</v>
      </c>
      <c r="F114" s="31"/>
      <c r="G114" s="31">
        <v>0</v>
      </c>
      <c r="H114" s="25"/>
      <c r="I114" s="113">
        <v>10</v>
      </c>
      <c r="J114" s="113"/>
      <c r="K114" s="25">
        <v>10</v>
      </c>
      <c r="L114" s="25"/>
      <c r="M114" s="25">
        <v>10</v>
      </c>
      <c r="N114" s="25"/>
      <c r="O114" s="25">
        <v>10</v>
      </c>
      <c r="P114" s="25"/>
      <c r="Q114" s="25">
        <v>10</v>
      </c>
      <c r="R114" s="25"/>
      <c r="S114" s="25">
        <v>10</v>
      </c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6">
        <f t="shared" si="11"/>
        <v>70</v>
      </c>
      <c r="AF114" s="26">
        <f>AE114+Теор!J19+Теор!K19+Теор!L19+Практ!M19+Практ!N19+Практ!O19+СРС!K19+СРС!L19+СРС!M19+СРС!N19+ТЕТ!K20+ТЕТ!L20+ТЕТ!M20+ТЕТ!N20</f>
        <v>565</v>
      </c>
      <c r="AG114" s="6">
        <v>4</v>
      </c>
      <c r="AH114" s="26">
        <f t="shared" si="12"/>
        <v>230</v>
      </c>
      <c r="AI114" s="26">
        <f>AF19+AF66+AF114+СРС!R19</f>
        <v>2065</v>
      </c>
    </row>
    <row r="115" spans="1:35" s="2" customFormat="1" ht="9.75">
      <c r="A115" s="23">
        <v>7</v>
      </c>
      <c r="B115" s="24" t="str">
        <f t="shared" si="10"/>
        <v>Кузнецова Анжелика</v>
      </c>
      <c r="C115" s="31">
        <v>10</v>
      </c>
      <c r="D115" s="25"/>
      <c r="E115" s="31">
        <v>10</v>
      </c>
      <c r="F115" s="31"/>
      <c r="G115" s="31">
        <v>10</v>
      </c>
      <c r="H115" s="25"/>
      <c r="I115" s="113">
        <v>10</v>
      </c>
      <c r="J115" s="113"/>
      <c r="K115" s="25">
        <v>10</v>
      </c>
      <c r="L115" s="25"/>
      <c r="M115" s="25">
        <v>10</v>
      </c>
      <c r="N115" s="25"/>
      <c r="O115" s="25">
        <v>10</v>
      </c>
      <c r="P115" s="25"/>
      <c r="Q115" s="25">
        <v>10</v>
      </c>
      <c r="R115" s="25"/>
      <c r="S115" s="25">
        <v>0</v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6">
        <f t="shared" si="11"/>
        <v>80</v>
      </c>
      <c r="AF115" s="26">
        <f>AE115+Теор!J20+Теор!K20+Теор!L20+Практ!M20+Практ!N20+Практ!O20+СРС!K20+СРС!L20+СРС!M20+СРС!N20+ТЕТ!K21+ТЕТ!L21+ТЕТ!M21+ТЕТ!N21</f>
        <v>570</v>
      </c>
      <c r="AG115" s="6">
        <v>5</v>
      </c>
      <c r="AH115" s="26">
        <f t="shared" si="12"/>
        <v>260</v>
      </c>
      <c r="AI115" s="26">
        <f>AF20+AF67+AF115+СРС!R20</f>
        <v>2100</v>
      </c>
    </row>
    <row r="116" spans="1:35" s="2" customFormat="1" ht="9.75">
      <c r="A116" s="23">
        <v>8</v>
      </c>
      <c r="B116" s="24" t="str">
        <f t="shared" si="10"/>
        <v>Ли Александра</v>
      </c>
      <c r="C116" s="31">
        <v>0</v>
      </c>
      <c r="D116" s="25"/>
      <c r="E116" s="31">
        <v>10</v>
      </c>
      <c r="F116" s="31"/>
      <c r="G116" s="31">
        <v>10</v>
      </c>
      <c r="H116" s="25"/>
      <c r="I116" s="113">
        <v>0</v>
      </c>
      <c r="J116" s="113"/>
      <c r="K116" s="25">
        <v>10</v>
      </c>
      <c r="L116" s="25"/>
      <c r="M116" s="25">
        <v>10</v>
      </c>
      <c r="N116" s="25"/>
      <c r="O116" s="25">
        <v>10</v>
      </c>
      <c r="P116" s="25"/>
      <c r="Q116" s="25">
        <v>10</v>
      </c>
      <c r="R116" s="25"/>
      <c r="S116" s="25">
        <v>10</v>
      </c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6">
        <f t="shared" si="11"/>
        <v>70</v>
      </c>
      <c r="AF116" s="26">
        <f>AE116+Теор!J21+Теор!K21+Теор!L21+Практ!M21+Практ!N21+Практ!O21+СРС!K21+СРС!L21+СРС!M21+СРС!N21+ТЕТ!K22+ТЕТ!L22+ТЕТ!M22+ТЕТ!N22</f>
        <v>545</v>
      </c>
      <c r="AG116" s="6">
        <v>4</v>
      </c>
      <c r="AH116" s="26">
        <f t="shared" si="12"/>
        <v>250</v>
      </c>
      <c r="AI116" s="26">
        <f>AF21+AF68+AF116+СРС!R21</f>
        <v>1876</v>
      </c>
    </row>
    <row r="117" spans="1:35" s="2" customFormat="1" ht="9.75">
      <c r="A117" s="23">
        <v>9</v>
      </c>
      <c r="B117" s="24" t="str">
        <f t="shared" si="10"/>
        <v>Паринова Светлана</v>
      </c>
      <c r="C117" s="31">
        <v>10</v>
      </c>
      <c r="D117" s="25"/>
      <c r="E117" s="31">
        <v>10</v>
      </c>
      <c r="F117" s="31"/>
      <c r="G117" s="31">
        <v>10</v>
      </c>
      <c r="H117" s="25"/>
      <c r="I117" s="113">
        <v>10</v>
      </c>
      <c r="J117" s="113"/>
      <c r="K117" s="25">
        <v>10</v>
      </c>
      <c r="L117" s="25"/>
      <c r="M117" s="25">
        <v>10</v>
      </c>
      <c r="N117" s="25"/>
      <c r="O117" s="25">
        <v>10</v>
      </c>
      <c r="P117" s="25"/>
      <c r="Q117" s="25">
        <v>10</v>
      </c>
      <c r="R117" s="25"/>
      <c r="S117" s="25">
        <v>10</v>
      </c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6">
        <f t="shared" si="11"/>
        <v>90</v>
      </c>
      <c r="AF117" s="26">
        <f>AE117+Теор!J22+Теор!K22+Теор!L22+Практ!M22+Практ!N22+Практ!O22+СРС!K22+СРС!L22+СРС!M22+СРС!N22+ТЕТ!K23+ТЕТ!L23+ТЕТ!M23+ТЕТ!N23</f>
        <v>592</v>
      </c>
      <c r="AG117" s="6">
        <v>5</v>
      </c>
      <c r="AH117" s="26">
        <f t="shared" si="12"/>
        <v>250</v>
      </c>
      <c r="AI117" s="26">
        <f>AF22+AF69+AF117+СРС!R22</f>
        <v>2133</v>
      </c>
    </row>
    <row r="118" spans="1:35" s="2" customFormat="1" ht="9.75">
      <c r="A118" s="23">
        <v>10</v>
      </c>
      <c r="B118" s="24" t="str">
        <f t="shared" si="10"/>
        <v>Пахомова Ольга</v>
      </c>
      <c r="C118" s="31">
        <v>10</v>
      </c>
      <c r="D118" s="25"/>
      <c r="E118" s="31">
        <v>0</v>
      </c>
      <c r="F118" s="31"/>
      <c r="G118" s="31">
        <v>0</v>
      </c>
      <c r="H118" s="25"/>
      <c r="I118" s="113">
        <v>10</v>
      </c>
      <c r="J118" s="113"/>
      <c r="K118" s="25">
        <v>10</v>
      </c>
      <c r="L118" s="25"/>
      <c r="M118" s="25">
        <v>10</v>
      </c>
      <c r="N118" s="25"/>
      <c r="O118" s="25">
        <v>10</v>
      </c>
      <c r="P118" s="25"/>
      <c r="Q118" s="25">
        <v>10</v>
      </c>
      <c r="R118" s="25"/>
      <c r="S118" s="25">
        <v>10</v>
      </c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6">
        <f aca="true" t="shared" si="13" ref="AE118:AE123">SUM(C118:AD118)</f>
        <v>70</v>
      </c>
      <c r="AF118" s="26">
        <f>AE118+Теор!J23+Теор!K23+Теор!L23+Практ!M23+Практ!N23+Практ!O23+СРС!K23+СРС!L23+СРС!M23+СРС!N23+ТЕТ!K24+ТЕТ!L24+ТЕТ!M24+ТЕТ!N24</f>
        <v>476</v>
      </c>
      <c r="AG118" s="6">
        <v>4</v>
      </c>
      <c r="AH118" s="26">
        <f t="shared" si="12"/>
        <v>250</v>
      </c>
      <c r="AI118" s="26">
        <f>AF23+AF70+AF118+СРС!R23</f>
        <v>1757</v>
      </c>
    </row>
    <row r="119" spans="1:35" s="2" customFormat="1" ht="9.75">
      <c r="A119" s="23">
        <v>11</v>
      </c>
      <c r="B119" s="24" t="str">
        <f t="shared" si="10"/>
        <v>Перегудова Алина</v>
      </c>
      <c r="C119" s="31">
        <v>10</v>
      </c>
      <c r="D119" s="25"/>
      <c r="E119" s="31">
        <v>10</v>
      </c>
      <c r="F119" s="31"/>
      <c r="G119" s="31">
        <v>10</v>
      </c>
      <c r="H119" s="25"/>
      <c r="I119" s="113">
        <v>10</v>
      </c>
      <c r="J119" s="113">
        <v>-2</v>
      </c>
      <c r="K119" s="25">
        <v>10</v>
      </c>
      <c r="L119" s="25"/>
      <c r="M119" s="25">
        <v>10</v>
      </c>
      <c r="N119" s="25"/>
      <c r="O119" s="25">
        <v>10</v>
      </c>
      <c r="P119" s="25"/>
      <c r="Q119" s="25">
        <v>10</v>
      </c>
      <c r="R119" s="25"/>
      <c r="S119" s="25">
        <v>10</v>
      </c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6">
        <f t="shared" si="13"/>
        <v>88</v>
      </c>
      <c r="AF119" s="26">
        <f>AE119+Теор!J24+Теор!K24+Теор!L24+Практ!M24+Практ!N24+Практ!O24+СРС!K24+СРС!L24+СРС!M24+СРС!N24+ТЕТ!K25+ТЕТ!L25+ТЕТ!M25+ТЕТ!N25</f>
        <v>391</v>
      </c>
      <c r="AG119" s="6">
        <v>5</v>
      </c>
      <c r="AH119" s="26">
        <f t="shared" si="12"/>
        <v>206</v>
      </c>
      <c r="AI119" s="26">
        <f>AF24+AF71+AF119+СРС!R24</f>
        <v>1664</v>
      </c>
    </row>
    <row r="120" spans="1:35" s="2" customFormat="1" ht="9.75">
      <c r="A120" s="23">
        <v>12</v>
      </c>
      <c r="B120" s="24" t="str">
        <f t="shared" si="10"/>
        <v>Сарычева Екатерина</v>
      </c>
      <c r="C120" s="31">
        <v>10</v>
      </c>
      <c r="D120" s="25"/>
      <c r="E120" s="31">
        <v>10</v>
      </c>
      <c r="F120" s="31"/>
      <c r="G120" s="31">
        <v>10</v>
      </c>
      <c r="H120" s="25"/>
      <c r="I120" s="113">
        <v>10</v>
      </c>
      <c r="J120" s="113"/>
      <c r="K120" s="25">
        <v>10</v>
      </c>
      <c r="L120" s="25"/>
      <c r="M120" s="25">
        <v>10</v>
      </c>
      <c r="N120" s="25"/>
      <c r="O120" s="25">
        <v>10</v>
      </c>
      <c r="P120" s="25"/>
      <c r="Q120" s="25">
        <v>10</v>
      </c>
      <c r="R120" s="25"/>
      <c r="S120" s="25">
        <v>10</v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6">
        <f t="shared" si="13"/>
        <v>90</v>
      </c>
      <c r="AF120" s="26">
        <f>AE120+Теор!J25+Теор!K25+Теор!L25+Практ!M25+Практ!N25+Практ!O25+СРС!K25+СРС!L25+СРС!M25+СРС!N25+ТЕТ!K26+ТЕТ!L26+ТЕТ!M26+ТЕТ!N26</f>
        <v>561</v>
      </c>
      <c r="AG120" s="6">
        <v>5</v>
      </c>
      <c r="AH120" s="26">
        <f t="shared" si="12"/>
        <v>250</v>
      </c>
      <c r="AI120" s="26">
        <f>AF25+AF72+AF120+СРС!R25</f>
        <v>1808</v>
      </c>
    </row>
    <row r="121" spans="1:35" s="2" customFormat="1" ht="9.75">
      <c r="A121" s="23">
        <v>13</v>
      </c>
      <c r="B121" s="24" t="str">
        <f t="shared" si="10"/>
        <v>Стопкина Татьяна</v>
      </c>
      <c r="C121" s="31">
        <v>10</v>
      </c>
      <c r="D121" s="25"/>
      <c r="E121" s="31">
        <v>10</v>
      </c>
      <c r="F121" s="31"/>
      <c r="G121" s="31">
        <v>10</v>
      </c>
      <c r="H121" s="25"/>
      <c r="I121" s="113">
        <v>10</v>
      </c>
      <c r="J121" s="113">
        <v>-2</v>
      </c>
      <c r="K121" s="25">
        <v>10</v>
      </c>
      <c r="L121" s="25"/>
      <c r="M121" s="25">
        <v>10</v>
      </c>
      <c r="N121" s="25"/>
      <c r="O121" s="25">
        <v>0</v>
      </c>
      <c r="P121" s="25"/>
      <c r="Q121" s="25">
        <v>0</v>
      </c>
      <c r="R121" s="25"/>
      <c r="S121" s="25">
        <v>0</v>
      </c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6">
        <f t="shared" si="13"/>
        <v>58</v>
      </c>
      <c r="AF121" s="26">
        <f>AE121+Теор!J26+Теор!K26+Теор!L26+Практ!M26+Практ!N26+Практ!O26+СРС!K26+СРС!L26+СРС!M26+СРС!N26+ТЕТ!K27+ТЕТ!L27+ТЕТ!M27+ТЕТ!N27</f>
        <v>493</v>
      </c>
      <c r="AG121" s="6">
        <v>3</v>
      </c>
      <c r="AH121" s="26">
        <f t="shared" si="12"/>
        <v>158</v>
      </c>
      <c r="AI121" s="26">
        <f>AF26+AF73+AF121+СРС!R26</f>
        <v>1609</v>
      </c>
    </row>
    <row r="122" spans="1:35" s="2" customFormat="1" ht="9.75">
      <c r="A122" s="23">
        <v>14</v>
      </c>
      <c r="B122" s="24" t="str">
        <f t="shared" si="10"/>
        <v>Терехова Анастасия</v>
      </c>
      <c r="C122" s="31">
        <v>10</v>
      </c>
      <c r="D122" s="25"/>
      <c r="E122" s="31">
        <v>0</v>
      </c>
      <c r="F122" s="31"/>
      <c r="G122" s="31">
        <v>0</v>
      </c>
      <c r="H122" s="25"/>
      <c r="I122" s="113">
        <v>5</v>
      </c>
      <c r="J122" s="113"/>
      <c r="K122" s="25">
        <v>10</v>
      </c>
      <c r="L122" s="25">
        <v>-2</v>
      </c>
      <c r="M122" s="25">
        <v>10</v>
      </c>
      <c r="N122" s="25"/>
      <c r="O122" s="25">
        <v>10</v>
      </c>
      <c r="P122" s="25"/>
      <c r="Q122" s="25">
        <v>10</v>
      </c>
      <c r="R122" s="25"/>
      <c r="S122" s="25">
        <v>10</v>
      </c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6">
        <f t="shared" si="13"/>
        <v>63</v>
      </c>
      <c r="AF122" s="26">
        <f>AE122+Теор!J27+Теор!K27+Теор!L27+Практ!M27+Практ!N27+Практ!O27+СРС!K27+СРС!L27+СРС!M27+СРС!N27+ТЕТ!K28+ТЕТ!L28+ТЕТ!M28+ТЕТ!N28</f>
        <v>267</v>
      </c>
      <c r="AG122" s="6">
        <v>4</v>
      </c>
      <c r="AH122" s="26">
        <f t="shared" si="12"/>
        <v>156</v>
      </c>
      <c r="AI122" s="26">
        <f>AF27+AF74+AF122+СРС!R27</f>
        <v>887</v>
      </c>
    </row>
    <row r="123" spans="1:35" s="2" customFormat="1" ht="9.75">
      <c r="A123" s="23">
        <v>15</v>
      </c>
      <c r="B123" s="24" t="str">
        <f t="shared" si="10"/>
        <v>Черенкова Елена</v>
      </c>
      <c r="C123" s="31">
        <v>0</v>
      </c>
      <c r="D123" s="25"/>
      <c r="E123" s="31">
        <v>0</v>
      </c>
      <c r="F123" s="31"/>
      <c r="G123" s="31">
        <v>0</v>
      </c>
      <c r="H123" s="25"/>
      <c r="I123" s="113">
        <v>0</v>
      </c>
      <c r="J123" s="113"/>
      <c r="K123" s="25">
        <v>0</v>
      </c>
      <c r="L123" s="25"/>
      <c r="M123" s="25">
        <v>0</v>
      </c>
      <c r="N123" s="25"/>
      <c r="O123" s="25">
        <v>0</v>
      </c>
      <c r="P123" s="25"/>
      <c r="Q123" s="25">
        <v>0</v>
      </c>
      <c r="R123" s="25"/>
      <c r="S123" s="25">
        <v>10</v>
      </c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6">
        <f t="shared" si="13"/>
        <v>10</v>
      </c>
      <c r="AF123" s="26">
        <f>AE123+Теор!J28+Теор!K28+Теор!L28+Практ!M28+Практ!N28+Практ!O28+СРС!K28+СРС!L28+СРС!M28+СРС!N28+ТЕТ!K29+ТЕТ!L29+ТЕТ!M29+ТЕТ!N29</f>
        <v>10</v>
      </c>
      <c r="AG123" s="6">
        <v>2</v>
      </c>
      <c r="AH123" s="26">
        <f t="shared" si="12"/>
        <v>50</v>
      </c>
      <c r="AI123" s="26">
        <f>AF28+AF75+AF123+СРС!R28</f>
        <v>50</v>
      </c>
    </row>
    <row r="124" spans="1:35" s="2" customFormat="1" ht="12" customHeight="1">
      <c r="A124" s="23">
        <v>16</v>
      </c>
      <c r="B124" s="24"/>
      <c r="C124" s="103">
        <v>42310</v>
      </c>
      <c r="D124" s="103"/>
      <c r="E124" s="104">
        <v>42313</v>
      </c>
      <c r="F124" s="104"/>
      <c r="G124" s="127">
        <v>42313</v>
      </c>
      <c r="H124" s="127"/>
      <c r="I124" s="106">
        <v>42319</v>
      </c>
      <c r="J124" s="106"/>
      <c r="K124" s="127">
        <v>42326</v>
      </c>
      <c r="L124" s="127"/>
      <c r="M124" s="127">
        <v>42326</v>
      </c>
      <c r="N124" s="127"/>
      <c r="O124" s="127">
        <v>42327</v>
      </c>
      <c r="P124" s="127"/>
      <c r="Q124" s="127">
        <v>42327</v>
      </c>
      <c r="R124" s="127"/>
      <c r="S124" s="106">
        <v>42338</v>
      </c>
      <c r="T124" s="106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6"/>
      <c r="AF124" s="26"/>
      <c r="AG124" s="6"/>
      <c r="AH124" s="26"/>
      <c r="AI124" s="26"/>
    </row>
    <row r="125" spans="1:35" s="2" customFormat="1" ht="5.25" customHeight="1">
      <c r="A125" s="23">
        <v>17</v>
      </c>
      <c r="B125" s="24"/>
      <c r="C125" s="31"/>
      <c r="D125" s="25"/>
      <c r="E125" s="31"/>
      <c r="F125" s="31"/>
      <c r="G125" s="31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6">
        <f aca="true" t="shared" si="14" ref="AE125:AE132">SUM(C125:AD125)</f>
        <v>0</v>
      </c>
      <c r="AF125" s="26">
        <f>AE125+Теор!J30+Теор!K30+Теор!L30+Практ!M30+Практ!N30+Практ!O30+СРС!K30+СРС!L30+СРС!M30+СРС!N30+ТЕТ!K31+ТЕТ!L31+ТЕТ!M31+ТЕТ!N31</f>
        <v>0</v>
      </c>
      <c r="AG125" s="6"/>
      <c r="AH125" s="26">
        <f aca="true" t="shared" si="15" ref="AH125:AH132">AE30+AE77+AE125</f>
        <v>0</v>
      </c>
      <c r="AI125" s="26">
        <f>AF30+AF77+AF125+СРС!R30</f>
        <v>0</v>
      </c>
    </row>
    <row r="126" spans="1:35" s="2" customFormat="1" ht="5.25" customHeight="1">
      <c r="A126" s="23">
        <v>18</v>
      </c>
      <c r="B126" s="24"/>
      <c r="C126" s="31"/>
      <c r="D126" s="25"/>
      <c r="E126" s="31"/>
      <c r="F126" s="31"/>
      <c r="G126" s="31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6">
        <f t="shared" si="14"/>
        <v>0</v>
      </c>
      <c r="AF126" s="26">
        <f>AE126+Теор!J31+Теор!K31+Теор!L31+Практ!M31+Практ!N31+Практ!O31+СРС!K31+СРС!L31+СРС!M31+СРС!N31+ТЕТ!K32+ТЕТ!L32+ТЕТ!M32+ТЕТ!N32</f>
        <v>0</v>
      </c>
      <c r="AG126" s="6"/>
      <c r="AH126" s="26">
        <f t="shared" si="15"/>
        <v>0</v>
      </c>
      <c r="AI126" s="26">
        <f>AF31+AF78+AF126+СРС!R31</f>
        <v>0</v>
      </c>
    </row>
    <row r="127" spans="1:35" s="2" customFormat="1" ht="5.25" customHeight="1">
      <c r="A127" s="23">
        <v>19</v>
      </c>
      <c r="B127" s="24"/>
      <c r="C127" s="31"/>
      <c r="D127" s="25"/>
      <c r="E127" s="31"/>
      <c r="F127" s="31"/>
      <c r="G127" s="31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6">
        <f t="shared" si="14"/>
        <v>0</v>
      </c>
      <c r="AF127" s="26">
        <f>AE127+Теор!J32+Теор!K32+Теор!L32+Практ!M32+Практ!N32+Практ!O32+СРС!K32+СРС!L32+СРС!M32+СРС!N32+ТЕТ!K33+ТЕТ!L33+ТЕТ!M33+ТЕТ!N33</f>
        <v>0</v>
      </c>
      <c r="AG127" s="6"/>
      <c r="AH127" s="26">
        <f t="shared" si="15"/>
        <v>0</v>
      </c>
      <c r="AI127" s="26">
        <f>AF32+AF79+AF127+СРС!R32</f>
        <v>0</v>
      </c>
    </row>
    <row r="128" spans="1:35" s="2" customFormat="1" ht="5.25" customHeight="1">
      <c r="A128" s="23">
        <v>20</v>
      </c>
      <c r="B128" s="24"/>
      <c r="C128" s="31"/>
      <c r="D128" s="25"/>
      <c r="E128" s="31"/>
      <c r="F128" s="31"/>
      <c r="G128" s="31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6">
        <f t="shared" si="14"/>
        <v>0</v>
      </c>
      <c r="AF128" s="26">
        <f>AE128+Теор!J33+Теор!K33+Теор!L33+Практ!M33+Практ!N33+Практ!O33+СРС!K33+СРС!L33+СРС!M33+СРС!N33+ТЕТ!K34+ТЕТ!L34+ТЕТ!M34+ТЕТ!N34</f>
        <v>0</v>
      </c>
      <c r="AG128" s="6"/>
      <c r="AH128" s="26">
        <f t="shared" si="15"/>
        <v>0</v>
      </c>
      <c r="AI128" s="26">
        <f>AF33+AF80+AF128+СРС!R33</f>
        <v>0</v>
      </c>
    </row>
    <row r="129" spans="1:35" s="2" customFormat="1" ht="5.25" customHeight="1">
      <c r="A129" s="23">
        <v>21</v>
      </c>
      <c r="B129" s="24"/>
      <c r="C129" s="31"/>
      <c r="D129" s="25"/>
      <c r="E129" s="31"/>
      <c r="F129" s="31"/>
      <c r="G129" s="31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6">
        <f t="shared" si="14"/>
        <v>0</v>
      </c>
      <c r="AF129" s="26">
        <f>AE129+Теор!J34+Теор!K34+Теор!L34+Практ!M34+Практ!N34+Практ!O34+СРС!K34+СРС!L34+СРС!M34+СРС!N34+ТЕТ!K35+ТЕТ!L35+ТЕТ!M35+ТЕТ!N35</f>
        <v>0</v>
      </c>
      <c r="AG129" s="6"/>
      <c r="AH129" s="26">
        <f t="shared" si="15"/>
        <v>0</v>
      </c>
      <c r="AI129" s="26">
        <f>AF34+AF81+AF129+СРС!R34</f>
        <v>0</v>
      </c>
    </row>
    <row r="130" spans="1:35" s="2" customFormat="1" ht="5.25" customHeight="1">
      <c r="A130" s="23">
        <v>22</v>
      </c>
      <c r="B130" s="24"/>
      <c r="C130" s="31"/>
      <c r="D130" s="25"/>
      <c r="E130" s="31"/>
      <c r="F130" s="31"/>
      <c r="G130" s="31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6">
        <f t="shared" si="14"/>
        <v>0</v>
      </c>
      <c r="AF130" s="26">
        <f>AE130+Теор!J35+Теор!K35+Теор!L35+Практ!M35+Практ!N35+Практ!O35+СРС!K35+СРС!L35+СРС!M35+СРС!N35+ТЕТ!K36+ТЕТ!L36+ТЕТ!M36+ТЕТ!N36</f>
        <v>0</v>
      </c>
      <c r="AG130" s="6"/>
      <c r="AH130" s="26">
        <f t="shared" si="15"/>
        <v>0</v>
      </c>
      <c r="AI130" s="26">
        <f>AF35+AF82+AF130+СРС!R35</f>
        <v>0</v>
      </c>
    </row>
    <row r="131" spans="1:35" s="2" customFormat="1" ht="5.25" customHeight="1">
      <c r="A131" s="23">
        <v>23</v>
      </c>
      <c r="B131" s="24"/>
      <c r="C131" s="31"/>
      <c r="D131" s="25"/>
      <c r="E131" s="31"/>
      <c r="F131" s="31"/>
      <c r="G131" s="31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6">
        <f t="shared" si="14"/>
        <v>0</v>
      </c>
      <c r="AF131" s="26">
        <f>AE131+Теор!J36+Теор!K36+Теор!L36+Практ!M36+Практ!N36+Практ!O36+СРС!K36+СРС!L36+СРС!M36+СРС!N36+ТЕТ!K37+ТЕТ!L37+ТЕТ!M37+ТЕТ!N37</f>
        <v>0</v>
      </c>
      <c r="AG131" s="6"/>
      <c r="AH131" s="26">
        <f t="shared" si="15"/>
        <v>0</v>
      </c>
      <c r="AI131" s="26">
        <f>AF36+AF83+AF131+СРС!R36</f>
        <v>0</v>
      </c>
    </row>
    <row r="132" spans="1:35" s="2" customFormat="1" ht="5.25" customHeight="1">
      <c r="A132" s="23">
        <v>24</v>
      </c>
      <c r="B132" s="24"/>
      <c r="C132" s="31"/>
      <c r="D132" s="25"/>
      <c r="E132" s="31"/>
      <c r="F132" s="31"/>
      <c r="G132" s="31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6">
        <f t="shared" si="14"/>
        <v>0</v>
      </c>
      <c r="AF132" s="26">
        <f>AE132+Теор!J37+Теор!K37+Теор!L37+Практ!M37+Практ!N37+Практ!O37+СРС!K37+СРС!L37+СРС!M37+СРС!N37+ТЕТ!K38+ТЕТ!L38+ТЕТ!M38+ТЕТ!N38</f>
        <v>0</v>
      </c>
      <c r="AG132" s="6"/>
      <c r="AH132" s="26">
        <f t="shared" si="15"/>
        <v>0</v>
      </c>
      <c r="AI132" s="26">
        <f>AF37+AF84+AF132+СРС!R37</f>
        <v>0</v>
      </c>
    </row>
    <row r="133" spans="1:35" s="2" customFormat="1" ht="5.25" customHeight="1">
      <c r="A133" s="23">
        <v>25</v>
      </c>
      <c r="B133" s="24"/>
      <c r="C133" s="31"/>
      <c r="D133" s="25"/>
      <c r="E133" s="31"/>
      <c r="F133" s="31"/>
      <c r="G133" s="31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6"/>
      <c r="AF133" s="26"/>
      <c r="AG133" s="6"/>
      <c r="AH133" s="26"/>
      <c r="AI133" s="26"/>
    </row>
    <row r="134" spans="1:35" s="2" customFormat="1" ht="5.25" customHeight="1">
      <c r="A134" s="23">
        <v>26</v>
      </c>
      <c r="B134" s="24"/>
      <c r="C134" s="31"/>
      <c r="D134" s="25"/>
      <c r="E134" s="31"/>
      <c r="F134" s="31"/>
      <c r="G134" s="31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6">
        <f>SUM(C134:AD134)</f>
        <v>0</v>
      </c>
      <c r="AF134" s="26">
        <f>AE134+Теор!M39+Практ!M39+Практ!N39+Практ!O39</f>
        <v>0</v>
      </c>
      <c r="AG134" s="6"/>
      <c r="AH134" s="26">
        <f aca="true" t="shared" si="16" ref="AH134:AI137">AE39+AE86+AE134</f>
        <v>0</v>
      </c>
      <c r="AI134" s="26">
        <f t="shared" si="16"/>
        <v>0</v>
      </c>
    </row>
    <row r="135" spans="1:35" s="2" customFormat="1" ht="5.25" customHeight="1">
      <c r="A135" s="23">
        <v>27</v>
      </c>
      <c r="B135" s="24"/>
      <c r="C135" s="31"/>
      <c r="D135" s="25"/>
      <c r="E135" s="31"/>
      <c r="F135" s="31"/>
      <c r="G135" s="31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6">
        <f>SUM(C135:AD135)</f>
        <v>0</v>
      </c>
      <c r="AF135" s="26">
        <f>AE135+Теор!M40+Практ!M40+Практ!N40+Практ!O40</f>
        <v>0</v>
      </c>
      <c r="AG135" s="6"/>
      <c r="AH135" s="26">
        <f t="shared" si="16"/>
        <v>0</v>
      </c>
      <c r="AI135" s="26">
        <f t="shared" si="16"/>
        <v>0</v>
      </c>
    </row>
    <row r="136" spans="1:35" s="2" customFormat="1" ht="5.25" customHeight="1">
      <c r="A136" s="23">
        <v>28</v>
      </c>
      <c r="B136" s="24"/>
      <c r="C136" s="31"/>
      <c r="D136" s="25"/>
      <c r="E136" s="31"/>
      <c r="F136" s="31"/>
      <c r="G136" s="31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6">
        <f>SUM(C136:AD136)</f>
        <v>0</v>
      </c>
      <c r="AF136" s="26">
        <f>AE136+Теор!M41+Практ!M41+Практ!N41+Практ!O41</f>
        <v>0</v>
      </c>
      <c r="AG136" s="6"/>
      <c r="AH136" s="26">
        <f t="shared" si="16"/>
        <v>0</v>
      </c>
      <c r="AI136" s="26">
        <f t="shared" si="16"/>
        <v>0</v>
      </c>
    </row>
    <row r="137" spans="1:35" s="2" customFormat="1" ht="5.25" customHeight="1">
      <c r="A137" s="23">
        <v>29</v>
      </c>
      <c r="B137" s="24"/>
      <c r="C137" s="31"/>
      <c r="D137" s="25"/>
      <c r="E137" s="31"/>
      <c r="F137" s="31"/>
      <c r="G137" s="31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6">
        <f>SUM(C137:AD137)</f>
        <v>0</v>
      </c>
      <c r="AF137" s="26">
        <f>AE137+Теор!M42+Практ!M42+Практ!N42+Практ!O42</f>
        <v>0</v>
      </c>
      <c r="AG137" s="6"/>
      <c r="AH137" s="26">
        <f t="shared" si="16"/>
        <v>0</v>
      </c>
      <c r="AI137" s="26">
        <f t="shared" si="16"/>
        <v>0</v>
      </c>
    </row>
    <row r="138" spans="2:35" s="2" customFormat="1" ht="9.75">
      <c r="B138" s="32" t="s">
        <v>73</v>
      </c>
      <c r="C138" s="6">
        <v>10</v>
      </c>
      <c r="E138" s="6">
        <v>10</v>
      </c>
      <c r="G138" s="6">
        <v>10</v>
      </c>
      <c r="I138" s="6"/>
      <c r="K138" s="6">
        <v>10</v>
      </c>
      <c r="M138" s="6">
        <v>10</v>
      </c>
      <c r="O138" s="6">
        <v>10</v>
      </c>
      <c r="Q138" s="6">
        <v>10</v>
      </c>
      <c r="S138" s="6">
        <v>10</v>
      </c>
      <c r="U138" s="6"/>
      <c r="W138" s="6"/>
      <c r="Y138" s="6"/>
      <c r="AA138" s="6"/>
      <c r="AC138" s="6"/>
      <c r="AE138" s="26">
        <f>SUM(C138:AD138)</f>
        <v>80</v>
      </c>
      <c r="AF138" s="26">
        <f>AE138+Теор!J43+Теор!K43+Теор!L43+Практ!M43+Практ!N43+Практ!O43+СРС!K43+СРС!L43+СРС!M43+СРС!N43+ТЕТ!K43+ТЕТ!L43+ТЕТ!M43+ТЕТ!N43</f>
        <v>620</v>
      </c>
      <c r="AG138" s="7"/>
      <c r="AH138" s="26">
        <f>AE43+AE90+AE138</f>
        <v>260</v>
      </c>
      <c r="AI138" s="26">
        <f>AF43+AF90+AF138+СРС!R43</f>
        <v>1980</v>
      </c>
    </row>
    <row r="139" spans="30:35" s="2" customFormat="1" ht="9.75">
      <c r="AD139" s="5">
        <v>5</v>
      </c>
      <c r="AE139" s="35">
        <f>AE138*0.9</f>
        <v>72</v>
      </c>
      <c r="AF139" s="36">
        <f>AF138*0.9</f>
        <v>558</v>
      </c>
      <c r="AG139" s="5">
        <v>5</v>
      </c>
      <c r="AH139" s="35">
        <f>AH138*0.9</f>
        <v>234</v>
      </c>
      <c r="AI139" s="35">
        <f>AI138*0.9</f>
        <v>1782</v>
      </c>
    </row>
    <row r="140" spans="5:35" s="2" customFormat="1" ht="9.75">
      <c r="E140" s="110" t="s">
        <v>83</v>
      </c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37"/>
      <c r="AD140" s="5">
        <v>4</v>
      </c>
      <c r="AE140" s="34">
        <f>AE138*0.75</f>
        <v>60</v>
      </c>
      <c r="AF140" s="34">
        <f>AF138*0.75</f>
        <v>465</v>
      </c>
      <c r="AG140" s="5">
        <v>4</v>
      </c>
      <c r="AH140" s="34">
        <f>AH138*0.75</f>
        <v>195</v>
      </c>
      <c r="AI140" s="34">
        <f>AI138*0.75</f>
        <v>1485</v>
      </c>
    </row>
    <row r="141" spans="30:35" s="2" customFormat="1" ht="11.25" customHeight="1">
      <c r="AD141" s="5">
        <v>3</v>
      </c>
      <c r="AE141" s="34">
        <f>AE138*0.4</f>
        <v>32</v>
      </c>
      <c r="AF141" s="18">
        <f>AF138*0.4</f>
        <v>248</v>
      </c>
      <c r="AG141" s="5">
        <v>3</v>
      </c>
      <c r="AH141" s="34">
        <f>AH138*0.4</f>
        <v>104</v>
      </c>
      <c r="AI141" s="18">
        <f>AI138*0.4</f>
        <v>792</v>
      </c>
    </row>
    <row r="142" spans="31:35" s="2" customFormat="1" ht="159.75" customHeight="1" hidden="1">
      <c r="AE142" s="34"/>
      <c r="AF142" s="18"/>
      <c r="AG142" s="7"/>
      <c r="AH142" s="7"/>
      <c r="AI142" s="7"/>
    </row>
    <row r="143" spans="31:35" s="2" customFormat="1" ht="14.25" customHeight="1">
      <c r="AE143" s="34"/>
      <c r="AF143" s="18"/>
      <c r="AG143" s="7"/>
      <c r="AH143" s="7"/>
      <c r="AI143" s="7"/>
    </row>
    <row r="144" spans="2:35" s="2" customFormat="1" ht="9.75">
      <c r="B144" s="3" t="s">
        <v>0</v>
      </c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5" t="s">
        <v>1</v>
      </c>
      <c r="V144" s="6"/>
      <c r="W144" s="6"/>
      <c r="X144" s="6"/>
      <c r="Y144" s="6"/>
      <c r="Z144" s="6"/>
      <c r="AA144" s="6"/>
      <c r="AG144" s="7"/>
      <c r="AH144" s="7"/>
      <c r="AI144" s="7"/>
    </row>
    <row r="145" spans="2:35" s="2" customFormat="1" ht="9" customHeight="1">
      <c r="B145" s="117" t="s">
        <v>2</v>
      </c>
      <c r="C145" s="117"/>
      <c r="D145" s="117"/>
      <c r="E145" s="117"/>
      <c r="F145" s="117"/>
      <c r="G145" s="117"/>
      <c r="H145" s="117"/>
      <c r="I145" s="117"/>
      <c r="P145" s="9"/>
      <c r="Q145" s="9"/>
      <c r="R145" s="9"/>
      <c r="S145" s="9"/>
      <c r="T145" s="9"/>
      <c r="U145" s="118" t="s">
        <v>3</v>
      </c>
      <c r="V145" s="118"/>
      <c r="W145" s="118"/>
      <c r="X145" s="118"/>
      <c r="Y145" s="118"/>
      <c r="Z145" s="118"/>
      <c r="AA145" s="118"/>
      <c r="AB145" s="118"/>
      <c r="AC145" s="118"/>
      <c r="AD145" s="10"/>
      <c r="AG145" s="7"/>
      <c r="AH145" s="7"/>
      <c r="AI145" s="7"/>
    </row>
    <row r="146" spans="2:35" s="2" customFormat="1" ht="9" customHeight="1">
      <c r="B146" s="11" t="s">
        <v>4</v>
      </c>
      <c r="C146" s="11"/>
      <c r="D146" s="11"/>
      <c r="E146" s="119" t="str">
        <f>E98</f>
        <v>МЕНЕДЖМЕНТ</v>
      </c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8" t="s">
        <v>6</v>
      </c>
      <c r="V146" s="118"/>
      <c r="W146" s="118"/>
      <c r="X146" s="118"/>
      <c r="Y146" s="118"/>
      <c r="Z146" s="118"/>
      <c r="AA146" s="118"/>
      <c r="AB146" s="118"/>
      <c r="AC146" s="118"/>
      <c r="AD146" s="10"/>
      <c r="AG146" s="13"/>
      <c r="AH146" s="13"/>
      <c r="AI146" s="13"/>
    </row>
    <row r="147" spans="2:35" s="2" customFormat="1" ht="9" customHeight="1">
      <c r="B147" s="5" t="s">
        <v>7</v>
      </c>
      <c r="C147" s="119" t="str">
        <f>C99</f>
        <v>080114 Экономика и бухгалтерский учет (по отраслям)</v>
      </c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8" t="s">
        <v>9</v>
      </c>
      <c r="V147" s="118"/>
      <c r="W147" s="118"/>
      <c r="X147" s="118"/>
      <c r="Y147" s="118"/>
      <c r="Z147" s="118"/>
      <c r="AA147" s="118"/>
      <c r="AB147" s="118"/>
      <c r="AC147" s="118"/>
      <c r="AD147" s="10"/>
      <c r="AG147" s="7"/>
      <c r="AH147" s="7"/>
      <c r="AI147" s="7"/>
    </row>
    <row r="148" spans="3:35" s="2" customFormat="1" ht="9" customHeight="1">
      <c r="C148" s="120" t="s">
        <v>10</v>
      </c>
      <c r="D148" s="120"/>
      <c r="E148" s="12">
        <f>E100</f>
        <v>2</v>
      </c>
      <c r="F148" s="120" t="s">
        <v>11</v>
      </c>
      <c r="G148" s="120"/>
      <c r="H148" s="119" t="str">
        <f>H100</f>
        <v>147к</v>
      </c>
      <c r="I148" s="119"/>
      <c r="AG148" s="7"/>
      <c r="AH148" s="7"/>
      <c r="AI148" s="7"/>
    </row>
    <row r="149" spans="2:35" s="2" customFormat="1" ht="9" customHeight="1">
      <c r="B149" s="5" t="s">
        <v>13</v>
      </c>
      <c r="C149" s="119">
        <f>C101</f>
        <v>90</v>
      </c>
      <c r="D149" s="119"/>
      <c r="E149" s="120" t="s">
        <v>14</v>
      </c>
      <c r="F149" s="120"/>
      <c r="G149" s="120"/>
      <c r="H149" s="120"/>
      <c r="I149" s="120"/>
      <c r="J149" s="120"/>
      <c r="K149" s="120"/>
      <c r="L149" s="119">
        <f>L101</f>
        <v>64</v>
      </c>
      <c r="M149" s="119"/>
      <c r="N149" s="120" t="s">
        <v>15</v>
      </c>
      <c r="O149" s="120"/>
      <c r="P149" s="119">
        <f>P101</f>
        <v>32</v>
      </c>
      <c r="Q149" s="119"/>
      <c r="S149" s="120" t="s">
        <v>16</v>
      </c>
      <c r="T149" s="120"/>
      <c r="U149" s="120"/>
      <c r="V149" s="120"/>
      <c r="W149" s="120"/>
      <c r="X149" s="120"/>
      <c r="AG149" s="14"/>
      <c r="AH149" s="14"/>
      <c r="AI149" s="14"/>
    </row>
    <row r="150" spans="2:35" s="2" customFormat="1" ht="9" customHeight="1">
      <c r="B150" s="5" t="s">
        <v>17</v>
      </c>
      <c r="C150" s="12" t="str">
        <f>C102</f>
        <v>-</v>
      </c>
      <c r="D150" s="120" t="s">
        <v>19</v>
      </c>
      <c r="E150" s="120"/>
      <c r="F150" s="120"/>
      <c r="G150" s="120"/>
      <c r="H150" s="120"/>
      <c r="I150" s="120"/>
      <c r="J150" s="119">
        <f>J102</f>
        <v>34</v>
      </c>
      <c r="K150" s="119"/>
      <c r="O150" s="10"/>
      <c r="P150" s="10"/>
      <c r="Q150" s="10"/>
      <c r="R150" s="10"/>
      <c r="S150" s="121">
        <f>S102</f>
        <v>42319</v>
      </c>
      <c r="T150" s="121"/>
      <c r="U150" s="121"/>
      <c r="V150" s="121"/>
      <c r="W150" s="121"/>
      <c r="X150" s="121"/>
      <c r="Y150" s="10"/>
      <c r="AG150" s="14"/>
      <c r="AH150" s="14"/>
      <c r="AI150" s="14"/>
    </row>
    <row r="151" spans="2:35" s="2" customFormat="1" ht="9" customHeight="1">
      <c r="B151" s="5" t="s">
        <v>20</v>
      </c>
      <c r="C151" s="119" t="str">
        <f>C103</f>
        <v>Склярова Е.Е.</v>
      </c>
      <c r="D151" s="119"/>
      <c r="E151" s="119"/>
      <c r="F151" s="119"/>
      <c r="G151" s="119"/>
      <c r="H151" s="119"/>
      <c r="I151" s="119"/>
      <c r="J151" s="119"/>
      <c r="K151" s="15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AG151" s="14"/>
      <c r="AH151" s="14"/>
      <c r="AI151" s="14"/>
    </row>
    <row r="152" spans="2:35" s="2" customFormat="1" ht="9" customHeight="1">
      <c r="B152" s="117" t="s">
        <v>22</v>
      </c>
      <c r="C152" s="117"/>
      <c r="D152" s="117"/>
      <c r="E152" s="117"/>
      <c r="F152" s="117"/>
      <c r="G152" s="117"/>
      <c r="H152" s="122">
        <f>H104</f>
        <v>27</v>
      </c>
      <c r="I152" s="122"/>
      <c r="J152" s="18" t="s">
        <v>23</v>
      </c>
      <c r="K152" s="123">
        <f>K104</f>
        <v>32</v>
      </c>
      <c r="L152" s="123"/>
      <c r="AG152" s="7"/>
      <c r="AH152" s="7"/>
      <c r="AI152" s="7"/>
    </row>
    <row r="153" spans="30:35" s="2" customFormat="1" ht="5.25" customHeight="1">
      <c r="AD153" s="5"/>
      <c r="AE153" s="34"/>
      <c r="AF153" s="18"/>
      <c r="AG153" s="5"/>
      <c r="AH153" s="34"/>
      <c r="AI153" s="18"/>
    </row>
    <row r="154" spans="1:35" s="2" customFormat="1" ht="19.5" customHeight="1">
      <c r="A154" s="124" t="s">
        <v>28</v>
      </c>
      <c r="B154" s="125" t="s">
        <v>29</v>
      </c>
      <c r="C154" s="104">
        <v>42340</v>
      </c>
      <c r="D154" s="104"/>
      <c r="E154" s="104">
        <v>42340</v>
      </c>
      <c r="F154" s="104"/>
      <c r="G154" s="130">
        <v>42343</v>
      </c>
      <c r="H154" s="130"/>
      <c r="I154" s="106">
        <v>42343</v>
      </c>
      <c r="J154" s="106"/>
      <c r="K154" s="127">
        <v>42354</v>
      </c>
      <c r="L154" s="127"/>
      <c r="M154" s="127">
        <v>42354</v>
      </c>
      <c r="N154" s="127"/>
      <c r="O154" s="131"/>
      <c r="P154" s="131"/>
      <c r="Q154" s="126"/>
      <c r="R154" s="126"/>
      <c r="S154" s="127"/>
      <c r="T154" s="127"/>
      <c r="U154" s="127"/>
      <c r="V154" s="127"/>
      <c r="W154" s="127"/>
      <c r="X154" s="127"/>
      <c r="Y154" s="127"/>
      <c r="Z154" s="127"/>
      <c r="AA154" s="127"/>
      <c r="AB154" s="127"/>
      <c r="AC154" s="127"/>
      <c r="AD154" s="127"/>
      <c r="AE154" s="20" t="s">
        <v>234</v>
      </c>
      <c r="AF154" s="128" t="s">
        <v>81</v>
      </c>
      <c r="AG154" s="129" t="s">
        <v>233</v>
      </c>
      <c r="AH154" s="111" t="s">
        <v>82</v>
      </c>
      <c r="AI154" s="111"/>
    </row>
    <row r="155" spans="1:35" s="2" customFormat="1" ht="12.75" customHeight="1">
      <c r="A155" s="124"/>
      <c r="B155" s="125"/>
      <c r="C155" s="108" t="s">
        <v>40</v>
      </c>
      <c r="D155" s="108" t="s">
        <v>41</v>
      </c>
      <c r="E155" s="108" t="s">
        <v>40</v>
      </c>
      <c r="F155" s="108" t="s">
        <v>41</v>
      </c>
      <c r="G155" s="108" t="s">
        <v>40</v>
      </c>
      <c r="H155" s="108" t="s">
        <v>41</v>
      </c>
      <c r="I155" s="108" t="s">
        <v>40</v>
      </c>
      <c r="J155" s="108" t="s">
        <v>41</v>
      </c>
      <c r="K155" s="108" t="s">
        <v>40</v>
      </c>
      <c r="L155" s="108" t="s">
        <v>41</v>
      </c>
      <c r="M155" s="108" t="s">
        <v>40</v>
      </c>
      <c r="N155" s="108" t="s">
        <v>41</v>
      </c>
      <c r="O155" s="108" t="s">
        <v>40</v>
      </c>
      <c r="P155" s="108" t="s">
        <v>41</v>
      </c>
      <c r="Q155" s="108" t="s">
        <v>40</v>
      </c>
      <c r="R155" s="108" t="s">
        <v>41</v>
      </c>
      <c r="S155" s="108" t="s">
        <v>40</v>
      </c>
      <c r="T155" s="108" t="s">
        <v>41</v>
      </c>
      <c r="U155" s="108" t="s">
        <v>40</v>
      </c>
      <c r="V155" s="108" t="s">
        <v>41</v>
      </c>
      <c r="W155" s="108" t="s">
        <v>40</v>
      </c>
      <c r="X155" s="108" t="s">
        <v>41</v>
      </c>
      <c r="Y155" s="108" t="s">
        <v>40</v>
      </c>
      <c r="Z155" s="108" t="s">
        <v>41</v>
      </c>
      <c r="AA155" s="108" t="s">
        <v>40</v>
      </c>
      <c r="AB155" s="108" t="s">
        <v>41</v>
      </c>
      <c r="AC155" s="108" t="s">
        <v>40</v>
      </c>
      <c r="AD155" s="108" t="s">
        <v>41</v>
      </c>
      <c r="AE155" s="109" t="s">
        <v>42</v>
      </c>
      <c r="AF155" s="128"/>
      <c r="AG155" s="129"/>
      <c r="AH155" s="109" t="s">
        <v>42</v>
      </c>
      <c r="AI155" s="112" t="s">
        <v>79</v>
      </c>
    </row>
    <row r="156" spans="1:35" s="2" customFormat="1" ht="9.75">
      <c r="A156" s="124"/>
      <c r="B156" s="125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9"/>
      <c r="AF156" s="128"/>
      <c r="AG156" s="129"/>
      <c r="AH156" s="109"/>
      <c r="AI156" s="112"/>
    </row>
    <row r="157" spans="1:35" s="2" customFormat="1" ht="9.75">
      <c r="A157" s="23">
        <v>1</v>
      </c>
      <c r="B157" s="24" t="str">
        <f aca="true" t="shared" si="17" ref="B157:B162">B109</f>
        <v>Артёмова Жанна</v>
      </c>
      <c r="C157" s="31">
        <v>0</v>
      </c>
      <c r="D157" s="25"/>
      <c r="E157" s="31">
        <v>10</v>
      </c>
      <c r="F157" s="31"/>
      <c r="G157" s="31">
        <v>0</v>
      </c>
      <c r="H157" s="25"/>
      <c r="I157" s="25">
        <v>0</v>
      </c>
      <c r="J157" s="25"/>
      <c r="K157" s="25">
        <v>0</v>
      </c>
      <c r="L157" s="25"/>
      <c r="M157" s="25">
        <v>0</v>
      </c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6">
        <f aca="true" t="shared" si="18" ref="AE157:AE171">SUM(C157:AD157)</f>
        <v>10</v>
      </c>
      <c r="AF157" s="26">
        <f>AE157+Теор!M14+Теор!O14+Практ!P14+Практ!Q14+Практ!R14+Практ!S14+СРС!O14+СРС!P14+СРС!Q14+ТЕТ!O15+ТЕТ!P15+ТЕТ!Q15</f>
        <v>97</v>
      </c>
      <c r="AG157" s="6">
        <v>2</v>
      </c>
      <c r="AH157" s="26">
        <f aca="true" t="shared" si="19" ref="AH157:AH171">AE14+AE61+AE109+AE157</f>
        <v>216</v>
      </c>
      <c r="AI157" s="26">
        <f>AF14+AF61+AF109+AF157+СРС!R14</f>
        <v>1105</v>
      </c>
    </row>
    <row r="158" spans="1:35" s="2" customFormat="1" ht="9.75">
      <c r="A158" s="23">
        <v>2</v>
      </c>
      <c r="B158" s="24" t="str">
        <f t="shared" si="17"/>
        <v>Беляева Наталья</v>
      </c>
      <c r="C158" s="31">
        <v>10</v>
      </c>
      <c r="D158" s="25">
        <v>-2</v>
      </c>
      <c r="E158" s="31">
        <v>10</v>
      </c>
      <c r="F158" s="31"/>
      <c r="G158" s="31">
        <v>0</v>
      </c>
      <c r="H158" s="25"/>
      <c r="I158" s="25">
        <v>0</v>
      </c>
      <c r="J158" s="25"/>
      <c r="K158" s="25">
        <v>10</v>
      </c>
      <c r="L158" s="25">
        <v>-2</v>
      </c>
      <c r="M158" s="25">
        <v>10</v>
      </c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6">
        <f t="shared" si="18"/>
        <v>36</v>
      </c>
      <c r="AF158" s="26">
        <f>AE158+Теор!M15+Теор!O15+Практ!P15+Практ!Q15+Практ!R15+Практ!S15+СРС!O15+СРС!P15+СРС!Q15+ТЕТ!O16+ТЕТ!P16+ТЕТ!Q16</f>
        <v>356</v>
      </c>
      <c r="AG158" s="6">
        <v>3</v>
      </c>
      <c r="AH158" s="26">
        <f t="shared" si="19"/>
        <v>207</v>
      </c>
      <c r="AI158" s="26">
        <f>AF15+AF62+AF110+AF158+СРС!R15</f>
        <v>1656</v>
      </c>
    </row>
    <row r="159" spans="1:35" s="2" customFormat="1" ht="9.75">
      <c r="A159" s="23">
        <v>3</v>
      </c>
      <c r="B159" s="24" t="str">
        <f t="shared" si="17"/>
        <v>Гирлина Анна</v>
      </c>
      <c r="C159" s="31">
        <v>0</v>
      </c>
      <c r="D159" s="25"/>
      <c r="E159" s="31">
        <v>0</v>
      </c>
      <c r="F159" s="31"/>
      <c r="G159" s="31">
        <v>0</v>
      </c>
      <c r="H159" s="25"/>
      <c r="I159" s="25">
        <v>0</v>
      </c>
      <c r="J159" s="25"/>
      <c r="K159" s="25">
        <v>0</v>
      </c>
      <c r="L159" s="25"/>
      <c r="M159" s="25">
        <v>0</v>
      </c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6">
        <f t="shared" si="18"/>
        <v>0</v>
      </c>
      <c r="AF159" s="26">
        <f>AE159+Теор!M16+Теор!O16+Практ!P16+Практ!Q16+Практ!R16+Практ!S16+СРС!O16+СРС!P16+СРС!Q16+ТЕТ!O17+ТЕТ!P17+ТЕТ!Q17</f>
        <v>0</v>
      </c>
      <c r="AG159" s="6">
        <v>2</v>
      </c>
      <c r="AH159" s="26">
        <f t="shared" si="19"/>
        <v>60</v>
      </c>
      <c r="AI159" s="26">
        <f>AF16+AF63+AF111+AF159+СРС!R16</f>
        <v>160</v>
      </c>
    </row>
    <row r="160" spans="1:35" s="2" customFormat="1" ht="9.75">
      <c r="A160" s="23">
        <v>4</v>
      </c>
      <c r="B160" s="24" t="str">
        <f t="shared" si="17"/>
        <v>Дуль Марина</v>
      </c>
      <c r="C160" s="31">
        <v>10</v>
      </c>
      <c r="D160" s="25"/>
      <c r="E160" s="31">
        <v>10</v>
      </c>
      <c r="F160" s="31"/>
      <c r="G160" s="31">
        <v>20</v>
      </c>
      <c r="H160" s="25"/>
      <c r="I160" s="25">
        <v>20</v>
      </c>
      <c r="J160" s="25"/>
      <c r="K160" s="25">
        <v>0</v>
      </c>
      <c r="L160" s="25"/>
      <c r="M160" s="25">
        <v>0</v>
      </c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6">
        <f t="shared" si="18"/>
        <v>60</v>
      </c>
      <c r="AF160" s="26">
        <f>AE160+Теор!M17+Теор!O17+Практ!P17+Практ!Q17+Практ!R17+Практ!S17+СРС!O17+СРС!P17+СРС!Q17+ТЕТ!O18+ТЕТ!P18+ТЕТ!Q18</f>
        <v>110</v>
      </c>
      <c r="AG160" s="6">
        <v>5</v>
      </c>
      <c r="AH160" s="26">
        <f t="shared" si="19"/>
        <v>198</v>
      </c>
      <c r="AI160" s="26">
        <f>AF17+AF64+AF112+AF160+СРС!R17</f>
        <v>543</v>
      </c>
    </row>
    <row r="161" spans="1:35" s="2" customFormat="1" ht="9.75">
      <c r="A161" s="23">
        <v>5</v>
      </c>
      <c r="B161" s="24" t="str">
        <f t="shared" si="17"/>
        <v>Залинян Менуа</v>
      </c>
      <c r="C161" s="31">
        <v>10</v>
      </c>
      <c r="D161" s="25"/>
      <c r="E161" s="31">
        <v>10</v>
      </c>
      <c r="F161" s="31"/>
      <c r="G161" s="31">
        <v>20</v>
      </c>
      <c r="H161" s="25"/>
      <c r="I161" s="25">
        <v>20</v>
      </c>
      <c r="J161" s="25"/>
      <c r="K161" s="25">
        <v>10</v>
      </c>
      <c r="L161" s="25"/>
      <c r="M161" s="25">
        <v>10</v>
      </c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6">
        <f t="shared" si="18"/>
        <v>80</v>
      </c>
      <c r="AF161" s="26">
        <f>AE161+Теор!M18+Теор!O18+Практ!P18+Практ!Q18+Практ!R18+Практ!S18+СРС!O18+СРС!P18+СРС!Q18+ТЕТ!O19+ТЕТ!P19+ТЕТ!Q19</f>
        <v>344</v>
      </c>
      <c r="AG161" s="6">
        <v>5</v>
      </c>
      <c r="AH161" s="26">
        <f t="shared" si="19"/>
        <v>330</v>
      </c>
      <c r="AI161" s="26">
        <f>AF18+AF65+AF113+AF161+СРС!R18</f>
        <v>1426</v>
      </c>
    </row>
    <row r="162" spans="1:35" s="2" customFormat="1" ht="9.75">
      <c r="A162" s="23">
        <v>6</v>
      </c>
      <c r="B162" s="24" t="str">
        <f t="shared" si="17"/>
        <v>Кошелёва Елена</v>
      </c>
      <c r="C162" s="31">
        <v>10</v>
      </c>
      <c r="D162" s="25"/>
      <c r="E162" s="31">
        <v>10</v>
      </c>
      <c r="F162" s="31"/>
      <c r="G162" s="31">
        <v>20</v>
      </c>
      <c r="H162" s="25"/>
      <c r="I162" s="25">
        <v>20</v>
      </c>
      <c r="J162" s="25"/>
      <c r="K162" s="25">
        <v>10</v>
      </c>
      <c r="L162" s="25"/>
      <c r="M162" s="25">
        <v>10</v>
      </c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6">
        <f t="shared" si="18"/>
        <v>80</v>
      </c>
      <c r="AF162" s="26">
        <f>AE162+Теор!M19+Теор!O19+Практ!P19+Практ!Q19+Практ!R19+Практ!S19+СРС!O19+СРС!P19+СРС!Q19+ТЕТ!O20+ТЕТ!P20+ТЕТ!Q20</f>
        <v>545</v>
      </c>
      <c r="AG162" s="6">
        <v>5</v>
      </c>
      <c r="AH162" s="26">
        <f t="shared" si="19"/>
        <v>310</v>
      </c>
      <c r="AI162" s="26">
        <f>AF19+AF66+AF114+AF162+СРС!R19</f>
        <v>2610</v>
      </c>
    </row>
    <row r="163" spans="1:35" s="2" customFormat="1" ht="9.75">
      <c r="A163" s="23">
        <v>7</v>
      </c>
      <c r="B163" s="24" t="str">
        <f aca="true" t="shared" si="20" ref="B163:B171">B115</f>
        <v>Кузнецова Анжелика</v>
      </c>
      <c r="C163" s="31">
        <v>10</v>
      </c>
      <c r="D163" s="25"/>
      <c r="E163" s="31">
        <v>10</v>
      </c>
      <c r="F163" s="31"/>
      <c r="G163" s="31">
        <v>20</v>
      </c>
      <c r="H163" s="25"/>
      <c r="I163" s="25">
        <v>20</v>
      </c>
      <c r="J163" s="25"/>
      <c r="K163" s="25">
        <v>10</v>
      </c>
      <c r="L163" s="25"/>
      <c r="M163" s="25">
        <v>10</v>
      </c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6">
        <f t="shared" si="18"/>
        <v>80</v>
      </c>
      <c r="AF163" s="26">
        <f>AE163+Теор!M20+Теор!O20+Практ!P20+Практ!Q20+Практ!R20+Практ!S20+СРС!O20+СРС!P20+СРС!Q20+ТЕТ!O21+ТЕТ!P21+ТЕТ!Q21</f>
        <v>531</v>
      </c>
      <c r="AG163" s="6">
        <v>5</v>
      </c>
      <c r="AH163" s="26">
        <f t="shared" si="19"/>
        <v>340</v>
      </c>
      <c r="AI163" s="26">
        <f>AF20+AF67+AF115+AF163+СРС!R20</f>
        <v>2631</v>
      </c>
    </row>
    <row r="164" spans="1:35" s="2" customFormat="1" ht="9.75">
      <c r="A164" s="23">
        <v>8</v>
      </c>
      <c r="B164" s="24" t="str">
        <f t="shared" si="20"/>
        <v>Ли Александра</v>
      </c>
      <c r="C164" s="31">
        <v>10</v>
      </c>
      <c r="D164" s="25"/>
      <c r="E164" s="31">
        <v>10</v>
      </c>
      <c r="F164" s="31"/>
      <c r="G164" s="31">
        <v>20</v>
      </c>
      <c r="H164" s="25"/>
      <c r="I164" s="25">
        <v>20</v>
      </c>
      <c r="J164" s="25"/>
      <c r="K164" s="25">
        <v>10</v>
      </c>
      <c r="L164" s="25">
        <v>-2</v>
      </c>
      <c r="M164" s="25">
        <v>10</v>
      </c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6">
        <f t="shared" si="18"/>
        <v>78</v>
      </c>
      <c r="AF164" s="26">
        <f>AE164+Теор!M21+Теор!O21+Практ!P21+Практ!Q21+Практ!R21+Практ!S21+СРС!O21+СРС!P21+СРС!Q21+ТЕТ!O22+ТЕТ!P22+ТЕТ!Q22</f>
        <v>515</v>
      </c>
      <c r="AG164" s="6">
        <v>5</v>
      </c>
      <c r="AH164" s="26">
        <f t="shared" si="19"/>
        <v>328</v>
      </c>
      <c r="AI164" s="26">
        <f>AF21+AF68+AF116+AF164+СРС!R21</f>
        <v>2391</v>
      </c>
    </row>
    <row r="165" spans="1:35" s="2" customFormat="1" ht="9.75">
      <c r="A165" s="23">
        <v>9</v>
      </c>
      <c r="B165" s="24" t="str">
        <f t="shared" si="20"/>
        <v>Паринова Светлана</v>
      </c>
      <c r="C165" s="31">
        <v>10</v>
      </c>
      <c r="D165" s="25"/>
      <c r="E165" s="31">
        <v>10</v>
      </c>
      <c r="F165" s="31"/>
      <c r="G165" s="31">
        <v>20</v>
      </c>
      <c r="H165" s="25"/>
      <c r="I165" s="25">
        <v>20</v>
      </c>
      <c r="J165" s="25"/>
      <c r="K165" s="25">
        <v>10</v>
      </c>
      <c r="L165" s="25"/>
      <c r="M165" s="25">
        <v>10</v>
      </c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6">
        <f t="shared" si="18"/>
        <v>80</v>
      </c>
      <c r="AF165" s="26">
        <f>AE165+Теор!M22+Теор!O22+Практ!P22+Практ!Q22+Практ!R22+Практ!S22+СРС!O22+СРС!P22+СРС!Q22+ТЕТ!O23+ТЕТ!P23+ТЕТ!Q23</f>
        <v>544</v>
      </c>
      <c r="AG165" s="6">
        <v>5</v>
      </c>
      <c r="AH165" s="26">
        <f t="shared" si="19"/>
        <v>330</v>
      </c>
      <c r="AI165" s="26">
        <f>AF22+AF69+AF117+AF165+СРС!R22</f>
        <v>2677</v>
      </c>
    </row>
    <row r="166" spans="1:35" s="2" customFormat="1" ht="9.75">
      <c r="A166" s="23">
        <v>10</v>
      </c>
      <c r="B166" s="24" t="str">
        <f t="shared" si="20"/>
        <v>Пахомова Ольга</v>
      </c>
      <c r="C166" s="31">
        <v>10</v>
      </c>
      <c r="D166" s="25"/>
      <c r="E166" s="31">
        <v>10</v>
      </c>
      <c r="F166" s="31"/>
      <c r="G166" s="31">
        <v>0</v>
      </c>
      <c r="H166" s="25"/>
      <c r="I166" s="25">
        <v>0</v>
      </c>
      <c r="J166" s="25"/>
      <c r="K166" s="25">
        <v>10</v>
      </c>
      <c r="L166" s="25">
        <v>-2</v>
      </c>
      <c r="M166" s="25">
        <v>10</v>
      </c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6">
        <f t="shared" si="18"/>
        <v>38</v>
      </c>
      <c r="AF166" s="26">
        <f>AE166+Теор!M23+Теор!O23+Практ!P23+Практ!Q23+Практ!R23+Практ!S23+СРС!O23+СРС!P23+СРС!Q23+ТЕТ!O24+ТЕТ!P24+ТЕТ!Q24</f>
        <v>380</v>
      </c>
      <c r="AG166" s="6">
        <v>3</v>
      </c>
      <c r="AH166" s="26">
        <f t="shared" si="19"/>
        <v>288</v>
      </c>
      <c r="AI166" s="26">
        <f>AF23+AF70+AF118+AF166+СРС!R23</f>
        <v>2137</v>
      </c>
    </row>
    <row r="167" spans="1:35" s="2" customFormat="1" ht="9.75">
      <c r="A167" s="23">
        <v>11</v>
      </c>
      <c r="B167" s="24" t="str">
        <f t="shared" si="20"/>
        <v>Перегудова Алина</v>
      </c>
      <c r="C167" s="31">
        <v>10</v>
      </c>
      <c r="D167" s="25"/>
      <c r="E167" s="31">
        <v>10</v>
      </c>
      <c r="F167" s="31"/>
      <c r="G167" s="31">
        <v>20</v>
      </c>
      <c r="H167" s="25"/>
      <c r="I167" s="25">
        <v>20</v>
      </c>
      <c r="J167" s="25"/>
      <c r="K167" s="25">
        <v>10</v>
      </c>
      <c r="L167" s="25">
        <v>-2</v>
      </c>
      <c r="M167" s="25">
        <v>10</v>
      </c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6">
        <f t="shared" si="18"/>
        <v>78</v>
      </c>
      <c r="AF167" s="26">
        <f>AE167+Теор!M24+Теор!O24+Практ!P24+Практ!Q24+Практ!R24+Практ!S24+СРС!O24+СРС!P24+СРС!Q24+ТЕТ!O25+ТЕТ!P25+ТЕТ!Q25</f>
        <v>396</v>
      </c>
      <c r="AG167" s="6">
        <v>5</v>
      </c>
      <c r="AH167" s="26">
        <f t="shared" si="19"/>
        <v>284</v>
      </c>
      <c r="AI167" s="26">
        <f>AF24+AF71+AF119+AF167+СРС!R24</f>
        <v>2060</v>
      </c>
    </row>
    <row r="168" spans="1:35" s="2" customFormat="1" ht="9.75">
      <c r="A168" s="23">
        <v>12</v>
      </c>
      <c r="B168" s="24" t="str">
        <f t="shared" si="20"/>
        <v>Сарычева Екатерина</v>
      </c>
      <c r="C168" s="31">
        <v>10</v>
      </c>
      <c r="D168" s="25"/>
      <c r="E168" s="31">
        <v>10</v>
      </c>
      <c r="F168" s="31"/>
      <c r="G168" s="31">
        <v>20</v>
      </c>
      <c r="H168" s="25"/>
      <c r="I168" s="25">
        <v>20</v>
      </c>
      <c r="J168" s="25"/>
      <c r="K168" s="25">
        <v>10</v>
      </c>
      <c r="L168" s="25"/>
      <c r="M168" s="25">
        <v>10</v>
      </c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6">
        <f t="shared" si="18"/>
        <v>80</v>
      </c>
      <c r="AF168" s="26">
        <f>AE168+Теор!M25+Теор!O25+Практ!P25+Практ!Q25+Практ!R25+Практ!S25+СРС!O25+СРС!P25+СРС!Q25+ТЕТ!O26+ТЕТ!P26+ТЕТ!Q26</f>
        <v>524</v>
      </c>
      <c r="AG168" s="6">
        <v>5</v>
      </c>
      <c r="AH168" s="26">
        <f t="shared" si="19"/>
        <v>330</v>
      </c>
      <c r="AI168" s="26">
        <f>AF25+AF72+AF120+AF168+СРС!R25</f>
        <v>2332</v>
      </c>
    </row>
    <row r="169" spans="1:35" s="2" customFormat="1" ht="9.75">
      <c r="A169" s="23">
        <v>13</v>
      </c>
      <c r="B169" s="24" t="str">
        <f t="shared" si="20"/>
        <v>Стопкина Татьяна</v>
      </c>
      <c r="C169" s="31">
        <v>0</v>
      </c>
      <c r="D169" s="25"/>
      <c r="E169" s="31">
        <v>10</v>
      </c>
      <c r="F169" s="31"/>
      <c r="G169" s="31">
        <v>20</v>
      </c>
      <c r="H169" s="25"/>
      <c r="I169" s="25">
        <v>20</v>
      </c>
      <c r="J169" s="25"/>
      <c r="K169" s="25">
        <v>10</v>
      </c>
      <c r="L169" s="25"/>
      <c r="M169" s="25">
        <v>10</v>
      </c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6">
        <f t="shared" si="18"/>
        <v>70</v>
      </c>
      <c r="AF169" s="26">
        <f>AE169+Теор!M26+Теор!O26+Практ!P26+Практ!Q26+Практ!R26+Практ!S26+СРС!O26+СРС!P26+СРС!Q26+ТЕТ!O27+ТЕТ!P27+ТЕТ!Q27</f>
        <v>497</v>
      </c>
      <c r="AG169" s="6">
        <v>5</v>
      </c>
      <c r="AH169" s="26">
        <f t="shared" si="19"/>
        <v>228</v>
      </c>
      <c r="AI169" s="26">
        <f>AF26+AF73+AF121+AF169+СРС!R26</f>
        <v>2106</v>
      </c>
    </row>
    <row r="170" spans="1:35" s="2" customFormat="1" ht="9.75">
      <c r="A170" s="23">
        <v>14</v>
      </c>
      <c r="B170" s="24" t="str">
        <f t="shared" si="20"/>
        <v>Терехова Анастасия</v>
      </c>
      <c r="C170" s="31">
        <v>10</v>
      </c>
      <c r="D170" s="25">
        <v>-2</v>
      </c>
      <c r="E170" s="31">
        <v>10</v>
      </c>
      <c r="F170" s="31"/>
      <c r="G170" s="31">
        <v>0</v>
      </c>
      <c r="H170" s="25"/>
      <c r="I170" s="25">
        <v>0</v>
      </c>
      <c r="J170" s="25"/>
      <c r="K170" s="25">
        <v>10</v>
      </c>
      <c r="L170" s="25">
        <v>-2</v>
      </c>
      <c r="M170" s="25">
        <v>10</v>
      </c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6">
        <f t="shared" si="18"/>
        <v>36</v>
      </c>
      <c r="AF170" s="26">
        <f>AE170+Теор!M27+Теор!O27+Практ!P27+Практ!Q27+Практ!R27+Практ!S27+СРС!O27+СРС!P27+СРС!Q27+ТЕТ!O28+ТЕТ!P28+ТЕТ!Q28</f>
        <v>253</v>
      </c>
      <c r="AG170" s="6">
        <v>3</v>
      </c>
      <c r="AH170" s="26">
        <f t="shared" si="19"/>
        <v>192</v>
      </c>
      <c r="AI170" s="26">
        <f>AF27+AF74+AF122+AF170+СРС!R27</f>
        <v>1140</v>
      </c>
    </row>
    <row r="171" spans="1:35" s="2" customFormat="1" ht="9.75">
      <c r="A171" s="23">
        <v>15</v>
      </c>
      <c r="B171" s="24" t="str">
        <f t="shared" si="20"/>
        <v>Черенкова Елена</v>
      </c>
      <c r="C171" s="31">
        <v>0</v>
      </c>
      <c r="D171" s="25"/>
      <c r="E171" s="31">
        <v>0</v>
      </c>
      <c r="F171" s="31"/>
      <c r="G171" s="31">
        <v>0</v>
      </c>
      <c r="H171" s="25"/>
      <c r="I171" s="25">
        <v>0</v>
      </c>
      <c r="J171" s="25"/>
      <c r="K171" s="25">
        <v>0</v>
      </c>
      <c r="L171" s="25"/>
      <c r="M171" s="25">
        <v>0</v>
      </c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6">
        <f t="shared" si="18"/>
        <v>0</v>
      </c>
      <c r="AF171" s="26">
        <f>AE171+Теор!M28+Теор!O28+Практ!P28+Практ!Q28+Практ!R28+Практ!S28+СРС!O28+СРС!P28+СРС!Q28+ТЕТ!O29+ТЕТ!P29+ТЕТ!Q29</f>
        <v>0</v>
      </c>
      <c r="AG171" s="6">
        <v>2</v>
      </c>
      <c r="AH171" s="26">
        <f t="shared" si="19"/>
        <v>50</v>
      </c>
      <c r="AI171" s="26">
        <f>AF28+AF75+AF123+AF171+СРС!R28</f>
        <v>50</v>
      </c>
    </row>
    <row r="172" spans="1:35" s="2" customFormat="1" ht="9.75">
      <c r="A172" s="23">
        <v>16</v>
      </c>
      <c r="B172" s="24"/>
      <c r="C172" s="104">
        <v>42340</v>
      </c>
      <c r="D172" s="104"/>
      <c r="E172" s="104">
        <v>42340</v>
      </c>
      <c r="F172" s="104"/>
      <c r="G172" s="104">
        <v>42341</v>
      </c>
      <c r="H172" s="104"/>
      <c r="I172" s="127">
        <v>42341</v>
      </c>
      <c r="J172" s="127"/>
      <c r="K172" s="127">
        <v>42354</v>
      </c>
      <c r="L172" s="127"/>
      <c r="M172" s="127">
        <v>42354</v>
      </c>
      <c r="N172" s="127"/>
      <c r="O172" s="127"/>
      <c r="P172" s="127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6"/>
      <c r="AF172" s="26"/>
      <c r="AG172" s="6"/>
      <c r="AH172" s="26"/>
      <c r="AI172" s="26"/>
    </row>
    <row r="173" spans="1:35" s="2" customFormat="1" ht="5.25" customHeight="1">
      <c r="A173" s="23">
        <v>17</v>
      </c>
      <c r="B173" s="24"/>
      <c r="C173" s="31"/>
      <c r="D173" s="25"/>
      <c r="E173" s="31"/>
      <c r="F173" s="31"/>
      <c r="G173" s="31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6">
        <f aca="true" t="shared" si="21" ref="AE173:AE180">SUM(C173:AD173)</f>
        <v>0</v>
      </c>
      <c r="AF173" s="26">
        <f>AE173+Теор!M30+Теор!O30+Практ!P30+Практ!Q30+Практ!R30+Практ!S30+СРС!O30+СРС!P30+СРС!Q30+ТЕТ!O31+ТЕТ!P31+ТЕТ!Q31</f>
        <v>0</v>
      </c>
      <c r="AG173" s="6"/>
      <c r="AH173" s="26">
        <f aca="true" t="shared" si="22" ref="AH173:AH180">AE30+AE77+AE125+AE173</f>
        <v>0</v>
      </c>
      <c r="AI173" s="26">
        <f>AF30+AF77+AF125+AF173+СРС!R30</f>
        <v>0</v>
      </c>
    </row>
    <row r="174" spans="1:35" s="2" customFormat="1" ht="5.25" customHeight="1">
      <c r="A174" s="23">
        <v>18</v>
      </c>
      <c r="B174" s="24"/>
      <c r="C174" s="31"/>
      <c r="D174" s="25"/>
      <c r="E174" s="31"/>
      <c r="F174" s="31"/>
      <c r="G174" s="31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6">
        <f t="shared" si="21"/>
        <v>0</v>
      </c>
      <c r="AF174" s="26">
        <f>AE174+Теор!M31+Теор!O31+Практ!P31+Практ!Q31+Практ!R31+Практ!S31+СРС!O31+СРС!P31+СРС!Q31+ТЕТ!O32+ТЕТ!P32+ТЕТ!Q32</f>
        <v>0</v>
      </c>
      <c r="AG174" s="6"/>
      <c r="AH174" s="26">
        <f t="shared" si="22"/>
        <v>0</v>
      </c>
      <c r="AI174" s="26">
        <f>AF31+AF78+AF126+AF174+СРС!R31</f>
        <v>0</v>
      </c>
    </row>
    <row r="175" spans="1:35" s="2" customFormat="1" ht="5.25" customHeight="1">
      <c r="A175" s="23">
        <v>19</v>
      </c>
      <c r="B175" s="24"/>
      <c r="C175" s="31"/>
      <c r="D175" s="25"/>
      <c r="E175" s="31"/>
      <c r="F175" s="31"/>
      <c r="G175" s="31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6">
        <f t="shared" si="21"/>
        <v>0</v>
      </c>
      <c r="AF175" s="26">
        <f>AE175+Теор!M32+Теор!O32+Практ!P32+Практ!Q32+Практ!R32+Практ!S32+СРС!O32+СРС!P32+СРС!Q32+ТЕТ!O33+ТЕТ!P33+ТЕТ!Q33</f>
        <v>0</v>
      </c>
      <c r="AG175" s="6"/>
      <c r="AH175" s="26">
        <f t="shared" si="22"/>
        <v>0</v>
      </c>
      <c r="AI175" s="26">
        <f>AF32+AF79+AF127+AF175+СРС!R32</f>
        <v>0</v>
      </c>
    </row>
    <row r="176" spans="1:35" s="2" customFormat="1" ht="5.25" customHeight="1">
      <c r="A176" s="23">
        <v>20</v>
      </c>
      <c r="B176" s="24"/>
      <c r="C176" s="31"/>
      <c r="D176" s="25"/>
      <c r="E176" s="31"/>
      <c r="F176" s="31"/>
      <c r="G176" s="31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6">
        <f t="shared" si="21"/>
        <v>0</v>
      </c>
      <c r="AF176" s="26">
        <f>AE176+Теор!M33+Теор!O33+Практ!P33+Практ!Q33+Практ!R33+Практ!S33+СРС!O33+СРС!P33+СРС!Q33+ТЕТ!O34+ТЕТ!P34+ТЕТ!Q34</f>
        <v>0</v>
      </c>
      <c r="AG176" s="6"/>
      <c r="AH176" s="26">
        <f t="shared" si="22"/>
        <v>0</v>
      </c>
      <c r="AI176" s="26">
        <f>AF33+AF80+AF128+AF176+СРС!R33</f>
        <v>0</v>
      </c>
    </row>
    <row r="177" spans="1:35" s="2" customFormat="1" ht="5.25" customHeight="1">
      <c r="A177" s="23">
        <v>21</v>
      </c>
      <c r="B177" s="24"/>
      <c r="C177" s="31"/>
      <c r="D177" s="25"/>
      <c r="E177" s="31"/>
      <c r="F177" s="31"/>
      <c r="G177" s="31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6">
        <f t="shared" si="21"/>
        <v>0</v>
      </c>
      <c r="AF177" s="26">
        <f>AE177+Теор!M34+Теор!O34+Практ!P34+Практ!Q34+Практ!R34+Практ!S34+СРС!O34+СРС!P34+СРС!Q34+ТЕТ!O35+ТЕТ!P35+ТЕТ!Q35</f>
        <v>0</v>
      </c>
      <c r="AG177" s="6"/>
      <c r="AH177" s="26">
        <f t="shared" si="22"/>
        <v>0</v>
      </c>
      <c r="AI177" s="26">
        <f>AF34+AF81+AF129+AF177+СРС!R34</f>
        <v>0</v>
      </c>
    </row>
    <row r="178" spans="1:35" s="2" customFormat="1" ht="5.25" customHeight="1">
      <c r="A178" s="23">
        <v>22</v>
      </c>
      <c r="B178" s="24"/>
      <c r="C178" s="31"/>
      <c r="D178" s="25"/>
      <c r="E178" s="31"/>
      <c r="F178" s="31"/>
      <c r="G178" s="31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6">
        <f t="shared" si="21"/>
        <v>0</v>
      </c>
      <c r="AF178" s="26">
        <f>AE178+Теор!M35+Теор!O35+Практ!P35+Практ!Q35+Практ!R35+Практ!S35+СРС!O35+СРС!P35+СРС!Q35+ТЕТ!O36+ТЕТ!P36+ТЕТ!Q36</f>
        <v>0</v>
      </c>
      <c r="AG178" s="6"/>
      <c r="AH178" s="26">
        <f t="shared" si="22"/>
        <v>0</v>
      </c>
      <c r="AI178" s="26">
        <f>AF35+AF82+AF130+AF178+СРС!R35</f>
        <v>0</v>
      </c>
    </row>
    <row r="179" spans="1:35" s="2" customFormat="1" ht="5.25" customHeight="1">
      <c r="A179" s="23">
        <v>23</v>
      </c>
      <c r="B179" s="24"/>
      <c r="C179" s="31"/>
      <c r="D179" s="25"/>
      <c r="E179" s="31"/>
      <c r="F179" s="31"/>
      <c r="G179" s="31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6">
        <f t="shared" si="21"/>
        <v>0</v>
      </c>
      <c r="AF179" s="26">
        <f>AE179+Теор!M36+Теор!O36+Практ!P36+Практ!Q36+Практ!R36+Практ!S36+СРС!O36+СРС!P36+СРС!Q36+ТЕТ!O37+ТЕТ!P37+ТЕТ!Q37</f>
        <v>0</v>
      </c>
      <c r="AG179" s="6"/>
      <c r="AH179" s="26">
        <f t="shared" si="22"/>
        <v>0</v>
      </c>
      <c r="AI179" s="26">
        <f>AF36+AF83+AF131+AF179+СРС!R36</f>
        <v>0</v>
      </c>
    </row>
    <row r="180" spans="1:35" s="2" customFormat="1" ht="5.25" customHeight="1">
      <c r="A180" s="23">
        <v>24</v>
      </c>
      <c r="B180" s="24"/>
      <c r="C180" s="31"/>
      <c r="D180" s="25"/>
      <c r="E180" s="31"/>
      <c r="F180" s="31"/>
      <c r="G180" s="31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6">
        <f t="shared" si="21"/>
        <v>0</v>
      </c>
      <c r="AF180" s="26">
        <f>AE180+Теор!M37+Теор!O37+Практ!P37+Практ!Q37+Практ!R37+Практ!S37+СРС!O37+СРС!P37+СРС!Q37+ТЕТ!O38+ТЕТ!P38+ТЕТ!Q38</f>
        <v>0</v>
      </c>
      <c r="AG180" s="6"/>
      <c r="AH180" s="26">
        <f t="shared" si="22"/>
        <v>0</v>
      </c>
      <c r="AI180" s="26">
        <f>AF37+AF84+AF132+AF180+СРС!R37</f>
        <v>0</v>
      </c>
    </row>
    <row r="181" spans="1:35" s="2" customFormat="1" ht="5.25" customHeight="1">
      <c r="A181" s="23">
        <v>25</v>
      </c>
      <c r="B181" s="24"/>
      <c r="C181" s="31"/>
      <c r="D181" s="25"/>
      <c r="E181" s="31"/>
      <c r="F181" s="31"/>
      <c r="G181" s="31"/>
      <c r="H181" s="25"/>
      <c r="I181" s="25"/>
      <c r="J181" s="25"/>
      <c r="K181" s="25"/>
      <c r="L181" s="25"/>
      <c r="M181" s="25"/>
      <c r="N181" s="25"/>
      <c r="O181" s="126"/>
      <c r="P181" s="126"/>
      <c r="Q181" s="126"/>
      <c r="R181" s="126"/>
      <c r="S181" s="127"/>
      <c r="T181" s="127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6"/>
      <c r="AF181" s="26"/>
      <c r="AG181" s="6"/>
      <c r="AH181" s="26"/>
      <c r="AI181" s="26"/>
    </row>
    <row r="182" spans="1:35" s="2" customFormat="1" ht="5.25" customHeight="1">
      <c r="A182" s="23">
        <v>26</v>
      </c>
      <c r="B182" s="24"/>
      <c r="C182" s="31"/>
      <c r="D182" s="25"/>
      <c r="E182" s="31"/>
      <c r="F182" s="31"/>
      <c r="G182" s="31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6">
        <f>SUM(C182:AD182)</f>
        <v>0</v>
      </c>
      <c r="AF182" s="26">
        <f>AE182+Теор!M87+Практ!M87+Практ!N87+Практ!O87</f>
        <v>0</v>
      </c>
      <c r="AG182" s="6"/>
      <c r="AH182" s="26">
        <f aca="true" t="shared" si="23" ref="AH182:AI185">AE87+AE134+AE182</f>
        <v>0</v>
      </c>
      <c r="AI182" s="26">
        <f t="shared" si="23"/>
        <v>0</v>
      </c>
    </row>
    <row r="183" spans="1:35" s="2" customFormat="1" ht="5.25" customHeight="1">
      <c r="A183" s="23">
        <v>27</v>
      </c>
      <c r="B183" s="24"/>
      <c r="C183" s="31"/>
      <c r="D183" s="25"/>
      <c r="E183" s="31"/>
      <c r="F183" s="31"/>
      <c r="G183" s="31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6">
        <f>SUM(C183:AD183)</f>
        <v>0</v>
      </c>
      <c r="AF183" s="26">
        <f>AE183+Теор!M88+Практ!M88+Практ!N88+Практ!O88</f>
        <v>0</v>
      </c>
      <c r="AG183" s="6"/>
      <c r="AH183" s="26">
        <f t="shared" si="23"/>
        <v>0</v>
      </c>
      <c r="AI183" s="26">
        <f t="shared" si="23"/>
        <v>0</v>
      </c>
    </row>
    <row r="184" spans="1:35" s="2" customFormat="1" ht="5.25" customHeight="1">
      <c r="A184" s="23">
        <v>28</v>
      </c>
      <c r="B184" s="24"/>
      <c r="C184" s="31"/>
      <c r="D184" s="25"/>
      <c r="E184" s="31"/>
      <c r="F184" s="31"/>
      <c r="G184" s="31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6">
        <f>SUM(C184:AD184)</f>
        <v>0</v>
      </c>
      <c r="AF184" s="26">
        <f>AE184+Теор!M89+Практ!M89+Практ!N89+Практ!O89</f>
        <v>0</v>
      </c>
      <c r="AG184" s="6"/>
      <c r="AH184" s="26"/>
      <c r="AI184" s="26"/>
    </row>
    <row r="185" spans="1:35" s="2" customFormat="1" ht="5.25" customHeight="1">
      <c r="A185" s="23">
        <v>29</v>
      </c>
      <c r="B185" s="24"/>
      <c r="C185" s="31"/>
      <c r="D185" s="25"/>
      <c r="E185" s="31"/>
      <c r="F185" s="31"/>
      <c r="G185" s="31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6">
        <f>SUM(C185:AD185)</f>
        <v>0</v>
      </c>
      <c r="AF185" s="26">
        <f>AE185+Теор!M90+Практ!M90+Практ!N90+Практ!O90</f>
        <v>0</v>
      </c>
      <c r="AG185" s="6"/>
      <c r="AH185" s="26"/>
      <c r="AI185" s="26"/>
    </row>
    <row r="186" spans="2:35" s="2" customFormat="1" ht="9.75">
      <c r="B186" s="32" t="s">
        <v>73</v>
      </c>
      <c r="C186" s="6">
        <v>10</v>
      </c>
      <c r="E186" s="6">
        <v>10</v>
      </c>
      <c r="G186" s="6">
        <v>10</v>
      </c>
      <c r="I186" s="6">
        <v>10</v>
      </c>
      <c r="K186" s="6">
        <v>10</v>
      </c>
      <c r="M186" s="6">
        <v>10</v>
      </c>
      <c r="O186" s="6"/>
      <c r="Q186" s="6"/>
      <c r="S186" s="6"/>
      <c r="U186" s="6"/>
      <c r="W186" s="6"/>
      <c r="Y186" s="6"/>
      <c r="AA186" s="6"/>
      <c r="AC186" s="6"/>
      <c r="AE186" s="26">
        <f>SUM(C186:AD186)</f>
        <v>60</v>
      </c>
      <c r="AF186" s="26">
        <f>AE186+Теор!M43+Теор!O43+Практ!P43+Практ!Q43+Практ!R43+Практ!S43+СРС!O43+СРС!P43+СРС!Q43+ТЕТ!O43+ТЕТ!P43+ТЕТ!Q43</f>
        <v>490</v>
      </c>
      <c r="AG186" s="7"/>
      <c r="AH186" s="26">
        <f>AE43+AE90+AE138+AE186</f>
        <v>320</v>
      </c>
      <c r="AI186" s="26">
        <f>AH186+ТЕТ!R43+Теор!Z43+Практ!T43+СРС!S43</f>
        <v>2570</v>
      </c>
    </row>
    <row r="187" spans="30:35" s="2" customFormat="1" ht="9.75">
      <c r="AD187" s="5">
        <v>5</v>
      </c>
      <c r="AE187" s="35">
        <f>AE186*0.9</f>
        <v>54</v>
      </c>
      <c r="AF187" s="36">
        <f>AF186*0.9</f>
        <v>441</v>
      </c>
      <c r="AG187" s="5">
        <v>5</v>
      </c>
      <c r="AH187" s="35">
        <f>AH186*0.9</f>
        <v>288</v>
      </c>
      <c r="AI187" s="35">
        <f>AI186*0.9</f>
        <v>2313</v>
      </c>
    </row>
    <row r="188" spans="5:35" s="2" customFormat="1" ht="9.75">
      <c r="E188" s="110" t="s">
        <v>83</v>
      </c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  <c r="AA188" s="110"/>
      <c r="AB188" s="37"/>
      <c r="AD188" s="5">
        <v>4</v>
      </c>
      <c r="AE188" s="34">
        <f>AE186*0.75</f>
        <v>45</v>
      </c>
      <c r="AF188" s="34">
        <f>AF186*0.75</f>
        <v>367.5</v>
      </c>
      <c r="AG188" s="5">
        <v>4</v>
      </c>
      <c r="AH188" s="34">
        <f>AH186*0.75</f>
        <v>240</v>
      </c>
      <c r="AI188" s="34">
        <f>AI186*0.75</f>
        <v>1927.5</v>
      </c>
    </row>
    <row r="189" spans="30:35" s="2" customFormat="1" ht="12" customHeight="1">
      <c r="AD189" s="5">
        <v>3</v>
      </c>
      <c r="AE189" s="34">
        <f>AE186*0.4</f>
        <v>24</v>
      </c>
      <c r="AF189" s="18">
        <f>AF186*0.4</f>
        <v>196</v>
      </c>
      <c r="AG189" s="5">
        <v>3</v>
      </c>
      <c r="AH189" s="34">
        <f>AH186*0.4</f>
        <v>128</v>
      </c>
      <c r="AI189" s="18">
        <f>AI186*0.4</f>
        <v>1028</v>
      </c>
    </row>
    <row r="190" spans="31:35" s="2" customFormat="1" ht="14.25" customHeight="1">
      <c r="AE190" s="34"/>
      <c r="AF190" s="18"/>
      <c r="AG190" s="7"/>
      <c r="AH190" s="7"/>
      <c r="AI190" s="7"/>
    </row>
    <row r="191" spans="31:35" s="2" customFormat="1" ht="14.25" customHeight="1">
      <c r="AE191" s="34"/>
      <c r="AF191" s="18"/>
      <c r="AG191" s="7"/>
      <c r="AH191" s="7"/>
      <c r="AI191" s="7"/>
    </row>
    <row r="192" spans="2:35" s="2" customFormat="1" ht="9.75">
      <c r="B192" s="3" t="s">
        <v>0</v>
      </c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5" t="s">
        <v>1</v>
      </c>
      <c r="V192" s="6"/>
      <c r="W192" s="6"/>
      <c r="X192" s="6"/>
      <c r="Y192" s="6"/>
      <c r="Z192" s="6"/>
      <c r="AA192" s="6"/>
      <c r="AG192" s="7"/>
      <c r="AH192" s="7"/>
      <c r="AI192" s="7"/>
    </row>
    <row r="193" spans="2:35" s="2" customFormat="1" ht="9" customHeight="1">
      <c r="B193" s="117" t="s">
        <v>2</v>
      </c>
      <c r="C193" s="117"/>
      <c r="D193" s="117"/>
      <c r="E193" s="117"/>
      <c r="F193" s="117"/>
      <c r="G193" s="117"/>
      <c r="H193" s="117"/>
      <c r="I193" s="117"/>
      <c r="P193" s="9"/>
      <c r="Q193" s="9"/>
      <c r="R193" s="9"/>
      <c r="S193" s="9"/>
      <c r="T193" s="9"/>
      <c r="U193" s="118" t="s">
        <v>3</v>
      </c>
      <c r="V193" s="118"/>
      <c r="W193" s="118"/>
      <c r="X193" s="118"/>
      <c r="Y193" s="118"/>
      <c r="Z193" s="118"/>
      <c r="AA193" s="118"/>
      <c r="AB193" s="118"/>
      <c r="AC193" s="118"/>
      <c r="AD193" s="10"/>
      <c r="AG193" s="7"/>
      <c r="AH193" s="7"/>
      <c r="AI193" s="7"/>
    </row>
    <row r="194" spans="2:35" s="2" customFormat="1" ht="9" customHeight="1">
      <c r="B194" s="11" t="s">
        <v>4</v>
      </c>
      <c r="C194" s="11"/>
      <c r="D194" s="11"/>
      <c r="E194" s="119" t="str">
        <f>E98</f>
        <v>МЕНЕДЖМЕНТ</v>
      </c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8" t="s">
        <v>6</v>
      </c>
      <c r="V194" s="118"/>
      <c r="W194" s="118"/>
      <c r="X194" s="118"/>
      <c r="Y194" s="118"/>
      <c r="Z194" s="118"/>
      <c r="AA194" s="118"/>
      <c r="AB194" s="118"/>
      <c r="AC194" s="118"/>
      <c r="AD194" s="10"/>
      <c r="AG194" s="13"/>
      <c r="AH194" s="13"/>
      <c r="AI194" s="13"/>
    </row>
    <row r="195" spans="2:35" s="2" customFormat="1" ht="9" customHeight="1">
      <c r="B195" s="5" t="s">
        <v>7</v>
      </c>
      <c r="C195" s="119" t="str">
        <f>C99</f>
        <v>080114 Экономика и бухгалтерский учет (по отраслям)</v>
      </c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8" t="s">
        <v>9</v>
      </c>
      <c r="V195" s="118"/>
      <c r="W195" s="118"/>
      <c r="X195" s="118"/>
      <c r="Y195" s="118"/>
      <c r="Z195" s="118"/>
      <c r="AA195" s="118"/>
      <c r="AB195" s="118"/>
      <c r="AC195" s="118"/>
      <c r="AD195" s="10"/>
      <c r="AG195" s="7"/>
      <c r="AH195" s="7"/>
      <c r="AI195" s="7"/>
    </row>
    <row r="196" spans="3:35" s="2" customFormat="1" ht="9" customHeight="1">
      <c r="C196" s="120" t="s">
        <v>10</v>
      </c>
      <c r="D196" s="120"/>
      <c r="E196" s="12">
        <f>E100</f>
        <v>2</v>
      </c>
      <c r="F196" s="120" t="s">
        <v>11</v>
      </c>
      <c r="G196" s="120"/>
      <c r="H196" s="119" t="str">
        <f>H100</f>
        <v>147к</v>
      </c>
      <c r="I196" s="119"/>
      <c r="AG196" s="7"/>
      <c r="AH196" s="7"/>
      <c r="AI196" s="7"/>
    </row>
    <row r="197" spans="2:35" s="2" customFormat="1" ht="9" customHeight="1">
      <c r="B197" s="5" t="s">
        <v>13</v>
      </c>
      <c r="C197" s="119">
        <f>C101</f>
        <v>90</v>
      </c>
      <c r="D197" s="119"/>
      <c r="E197" s="120" t="s">
        <v>14</v>
      </c>
      <c r="F197" s="120"/>
      <c r="G197" s="120"/>
      <c r="H197" s="120"/>
      <c r="I197" s="120"/>
      <c r="J197" s="120"/>
      <c r="K197" s="120"/>
      <c r="L197" s="119">
        <f>L101</f>
        <v>64</v>
      </c>
      <c r="M197" s="119"/>
      <c r="N197" s="120" t="s">
        <v>15</v>
      </c>
      <c r="O197" s="120"/>
      <c r="P197" s="119">
        <f>P101</f>
        <v>32</v>
      </c>
      <c r="Q197" s="119"/>
      <c r="S197" s="120" t="s">
        <v>16</v>
      </c>
      <c r="T197" s="120"/>
      <c r="U197" s="120"/>
      <c r="V197" s="120"/>
      <c r="W197" s="120"/>
      <c r="X197" s="120"/>
      <c r="AG197" s="14"/>
      <c r="AH197" s="14"/>
      <c r="AI197" s="14"/>
    </row>
    <row r="198" spans="2:35" s="2" customFormat="1" ht="9" customHeight="1">
      <c r="B198" s="5" t="s">
        <v>17</v>
      </c>
      <c r="C198" s="12" t="str">
        <f>C102</f>
        <v>-</v>
      </c>
      <c r="D198" s="120" t="s">
        <v>19</v>
      </c>
      <c r="E198" s="120"/>
      <c r="F198" s="120"/>
      <c r="G198" s="120"/>
      <c r="H198" s="120"/>
      <c r="I198" s="120"/>
      <c r="J198" s="119">
        <f>J102</f>
        <v>34</v>
      </c>
      <c r="K198" s="119"/>
      <c r="O198" s="10"/>
      <c r="P198" s="10"/>
      <c r="Q198" s="10"/>
      <c r="R198" s="10"/>
      <c r="S198" s="121">
        <f>S102</f>
        <v>42319</v>
      </c>
      <c r="T198" s="121"/>
      <c r="U198" s="121"/>
      <c r="V198" s="121"/>
      <c r="W198" s="121"/>
      <c r="X198" s="121"/>
      <c r="Y198" s="10"/>
      <c r="AG198" s="14"/>
      <c r="AH198" s="14"/>
      <c r="AI198" s="14"/>
    </row>
    <row r="199" spans="2:35" s="2" customFormat="1" ht="9" customHeight="1">
      <c r="B199" s="5" t="s">
        <v>20</v>
      </c>
      <c r="C199" s="119" t="str">
        <f>C103</f>
        <v>Склярова Е.Е.</v>
      </c>
      <c r="D199" s="119"/>
      <c r="E199" s="119"/>
      <c r="F199" s="119"/>
      <c r="G199" s="119"/>
      <c r="H199" s="119"/>
      <c r="I199" s="119"/>
      <c r="J199" s="119"/>
      <c r="K199" s="15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AG199" s="14"/>
      <c r="AH199" s="14"/>
      <c r="AI199" s="14"/>
    </row>
    <row r="200" spans="2:35" s="2" customFormat="1" ht="9" customHeight="1">
      <c r="B200" s="132" t="s">
        <v>22</v>
      </c>
      <c r="C200" s="132"/>
      <c r="D200" s="132"/>
      <c r="E200" s="132"/>
      <c r="F200" s="132"/>
      <c r="G200" s="3"/>
      <c r="H200" s="122">
        <f>H104</f>
        <v>27</v>
      </c>
      <c r="I200" s="122"/>
      <c r="J200" s="18" t="s">
        <v>23</v>
      </c>
      <c r="K200" s="123">
        <f>K104</f>
        <v>32</v>
      </c>
      <c r="L200" s="123"/>
      <c r="AG200" s="7"/>
      <c r="AH200" s="7"/>
      <c r="AI200" s="7"/>
    </row>
    <row r="201" ht="4.5" customHeight="1">
      <c r="K201" s="19"/>
    </row>
    <row r="202" spans="1:2" ht="12.75" customHeight="1">
      <c r="A202" s="133" t="s">
        <v>28</v>
      </c>
      <c r="B202" s="125" t="s">
        <v>29</v>
      </c>
    </row>
    <row r="203" spans="1:33" ht="12.75" customHeight="1">
      <c r="A203" s="133"/>
      <c r="B203" s="125"/>
      <c r="C203" s="128" t="s">
        <v>84</v>
      </c>
      <c r="D203" s="128"/>
      <c r="E203" s="128"/>
      <c r="F203" s="128"/>
      <c r="G203" s="128"/>
      <c r="H203" s="134" t="s">
        <v>85</v>
      </c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 t="s">
        <v>86</v>
      </c>
      <c r="Y203" s="134"/>
      <c r="Z203" s="134"/>
      <c r="AA203" s="134"/>
      <c r="AB203" s="134"/>
      <c r="AC203" s="134"/>
      <c r="AD203" s="134"/>
      <c r="AE203" s="134"/>
      <c r="AF203" s="134"/>
      <c r="AG203" s="134"/>
    </row>
    <row r="204" spans="1:33" ht="25.5">
      <c r="A204" s="133"/>
      <c r="B204" s="125"/>
      <c r="C204" s="38" t="s">
        <v>87</v>
      </c>
      <c r="D204" s="38" t="s">
        <v>25</v>
      </c>
      <c r="E204" s="38" t="s">
        <v>88</v>
      </c>
      <c r="F204" s="39" t="s">
        <v>27</v>
      </c>
      <c r="G204" s="39" t="s">
        <v>89</v>
      </c>
      <c r="H204" s="40" t="s">
        <v>90</v>
      </c>
      <c r="I204" s="40" t="s">
        <v>91</v>
      </c>
      <c r="J204" s="40" t="s">
        <v>92</v>
      </c>
      <c r="K204" s="40" t="s">
        <v>93</v>
      </c>
      <c r="L204" s="40" t="s">
        <v>94</v>
      </c>
      <c r="M204" s="40" t="s">
        <v>95</v>
      </c>
      <c r="N204" s="40" t="s">
        <v>96</v>
      </c>
      <c r="O204" s="40" t="s">
        <v>97</v>
      </c>
      <c r="P204" s="40" t="s">
        <v>98</v>
      </c>
      <c r="Q204" s="40" t="s">
        <v>99</v>
      </c>
      <c r="R204" s="40" t="s">
        <v>100</v>
      </c>
      <c r="S204" s="40" t="s">
        <v>101</v>
      </c>
      <c r="T204" s="40" t="s">
        <v>102</v>
      </c>
      <c r="U204" s="40" t="s">
        <v>103</v>
      </c>
      <c r="V204" s="40" t="s">
        <v>104</v>
      </c>
      <c r="W204" s="41" t="s">
        <v>105</v>
      </c>
      <c r="X204" s="40" t="s">
        <v>106</v>
      </c>
      <c r="Y204" s="40" t="s">
        <v>107</v>
      </c>
      <c r="Z204" s="40" t="s">
        <v>108</v>
      </c>
      <c r="AA204" s="40" t="s">
        <v>109</v>
      </c>
      <c r="AB204" s="40" t="s">
        <v>110</v>
      </c>
      <c r="AC204" s="40" t="s">
        <v>111</v>
      </c>
      <c r="AD204" s="40" t="s">
        <v>112</v>
      </c>
      <c r="AE204" s="40" t="s">
        <v>113</v>
      </c>
      <c r="AF204" s="40" t="s">
        <v>114</v>
      </c>
      <c r="AG204" s="40" t="s">
        <v>105</v>
      </c>
    </row>
    <row r="205" spans="1:36" ht="12.75">
      <c r="A205" s="42">
        <v>1</v>
      </c>
      <c r="B205" s="24" t="str">
        <f aca="true" t="shared" si="24" ref="B205:B219">B14</f>
        <v>Артёмова Жанна</v>
      </c>
      <c r="C205" s="43">
        <f aca="true" t="shared" si="25" ref="C205:C233">AG14</f>
        <v>5</v>
      </c>
      <c r="D205" s="43">
        <f aca="true" t="shared" si="26" ref="D205:D233">AG61</f>
        <v>3</v>
      </c>
      <c r="E205" s="43">
        <f aca="true" t="shared" si="27" ref="E205:E233">AG109</f>
        <v>5</v>
      </c>
      <c r="F205" s="43">
        <f aca="true" t="shared" si="28" ref="F205:F233">AG157</f>
        <v>2</v>
      </c>
      <c r="G205" s="45">
        <f aca="true" t="shared" si="29" ref="G205:G233">AVERAGE(C205:F205)</f>
        <v>3.75</v>
      </c>
      <c r="H205" s="43">
        <f>СРС!C51</f>
        <v>5</v>
      </c>
      <c r="I205" s="43">
        <f>СРС!D51</f>
        <v>5</v>
      </c>
      <c r="J205" s="43">
        <f>СРС!E51</f>
        <v>5</v>
      </c>
      <c r="K205" s="43">
        <f>СРС!F51</f>
        <v>3</v>
      </c>
      <c r="L205" s="101">
        <f>СРС!G51</f>
        <v>0</v>
      </c>
      <c r="M205" s="43">
        <f>СРС!H51</f>
        <v>5</v>
      </c>
      <c r="N205" s="101">
        <f>СРС!I51</f>
        <v>0</v>
      </c>
      <c r="O205" s="101">
        <f>СРС!J51</f>
        <v>0</v>
      </c>
      <c r="P205" s="101">
        <f>СРС!K51</f>
        <v>0</v>
      </c>
      <c r="Q205" s="101">
        <f>СРС!L51</f>
        <v>0</v>
      </c>
      <c r="R205" s="101">
        <f>СРС!M51</f>
        <v>0</v>
      </c>
      <c r="S205" s="101">
        <f>СРС!N51</f>
        <v>0</v>
      </c>
      <c r="T205" s="101">
        <f>СРС!O51</f>
        <v>0</v>
      </c>
      <c r="U205" s="101">
        <f>СРС!P51</f>
        <v>0</v>
      </c>
      <c r="V205" s="101">
        <f>СРС!Q51</f>
        <v>0</v>
      </c>
      <c r="W205" s="48">
        <f>AVERAGE(H205:V205)</f>
        <v>1.5333333333333334</v>
      </c>
      <c r="X205" s="46">
        <f>Теор!Q14</f>
        <v>4</v>
      </c>
      <c r="Y205" s="101">
        <f>Теор!R14</f>
        <v>0</v>
      </c>
      <c r="Z205" s="46">
        <f>Теор!S14</f>
        <v>3</v>
      </c>
      <c r="AA205" s="46">
        <f>Теор!T14</f>
        <v>3</v>
      </c>
      <c r="AB205" s="43">
        <f>Теор!U14</f>
        <v>3</v>
      </c>
      <c r="AC205" s="43">
        <f>Теор!V14</f>
        <v>3</v>
      </c>
      <c r="AD205" s="43">
        <f>Теор!W14</f>
        <v>3</v>
      </c>
      <c r="AE205" s="43">
        <f>Теор!X14</f>
        <v>3</v>
      </c>
      <c r="AF205" s="43">
        <f>Теор!P14</f>
        <v>3</v>
      </c>
      <c r="AG205" s="48">
        <f aca="true" t="shared" si="30" ref="AG205:AG233">AVERAGE(X205:AF205)</f>
        <v>2.7777777777777777</v>
      </c>
      <c r="AJ205" s="49"/>
    </row>
    <row r="206" spans="1:36" ht="12.75">
      <c r="A206" s="42">
        <v>2</v>
      </c>
      <c r="B206" s="24" t="str">
        <f t="shared" si="24"/>
        <v>Беляева Наталья</v>
      </c>
      <c r="C206" s="43">
        <f t="shared" si="25"/>
        <v>4</v>
      </c>
      <c r="D206" s="43">
        <f t="shared" si="26"/>
        <v>2</v>
      </c>
      <c r="E206" s="43">
        <f t="shared" si="27"/>
        <v>5</v>
      </c>
      <c r="F206" s="43">
        <f t="shared" si="28"/>
        <v>3</v>
      </c>
      <c r="G206" s="45">
        <f t="shared" si="29"/>
        <v>3.5</v>
      </c>
      <c r="H206" s="101">
        <f>СРС!C52</f>
        <v>0</v>
      </c>
      <c r="I206" s="43">
        <f>СРС!D52</f>
        <v>5</v>
      </c>
      <c r="J206" s="43">
        <f>СРС!E52</f>
        <v>5</v>
      </c>
      <c r="K206" s="101">
        <f>СРС!F52</f>
        <v>0</v>
      </c>
      <c r="L206" s="43">
        <f>СРС!G52</f>
        <v>3</v>
      </c>
      <c r="M206" s="43">
        <f>СРС!H52</f>
        <v>5</v>
      </c>
      <c r="N206" s="43">
        <f>СРС!I52</f>
        <v>4</v>
      </c>
      <c r="O206" s="43">
        <f>СРС!J52</f>
        <v>5</v>
      </c>
      <c r="P206" s="43">
        <f>СРС!K52</f>
        <v>4</v>
      </c>
      <c r="Q206" s="43">
        <f>СРС!L52</f>
        <v>5</v>
      </c>
      <c r="R206" s="43">
        <f>СРС!M52</f>
        <v>5</v>
      </c>
      <c r="S206" s="43">
        <f>СРС!N52</f>
        <v>5</v>
      </c>
      <c r="T206" s="43">
        <f>СРС!O52</f>
        <v>5</v>
      </c>
      <c r="U206" s="43">
        <f>СРС!P52</f>
        <v>3</v>
      </c>
      <c r="V206" s="43">
        <f>СРС!Q52</f>
        <v>3</v>
      </c>
      <c r="W206" s="48">
        <f aca="true" t="shared" si="31" ref="W206:W219">AVERAGE(H206:V206)</f>
        <v>3.8</v>
      </c>
      <c r="X206" s="101">
        <f>Теор!Q15</f>
        <v>0</v>
      </c>
      <c r="Y206" s="101">
        <f>Теор!R15</f>
        <v>0</v>
      </c>
      <c r="Z206" s="46">
        <f>Теор!S15</f>
        <v>3</v>
      </c>
      <c r="AA206" s="46">
        <f>Теор!T15</f>
        <v>2</v>
      </c>
      <c r="AB206" s="43">
        <f>Теор!U15</f>
        <v>3</v>
      </c>
      <c r="AC206" s="43">
        <f>Теор!V15</f>
        <v>3</v>
      </c>
      <c r="AD206" s="43">
        <f>Теор!W15</f>
        <v>3</v>
      </c>
      <c r="AE206" s="43">
        <f>Теор!X15</f>
        <v>3</v>
      </c>
      <c r="AF206" s="43">
        <f>Теор!P15</f>
        <v>3</v>
      </c>
      <c r="AG206" s="48">
        <f t="shared" si="30"/>
        <v>2.2222222222222223</v>
      </c>
      <c r="AJ206" s="49"/>
    </row>
    <row r="207" spans="1:36" ht="12.75">
      <c r="A207" s="42">
        <v>3</v>
      </c>
      <c r="B207" s="24" t="str">
        <f t="shared" si="24"/>
        <v>Гирлина Анна</v>
      </c>
      <c r="C207" s="43">
        <f t="shared" si="25"/>
        <v>3</v>
      </c>
      <c r="D207" s="43">
        <f t="shared" si="26"/>
        <v>2</v>
      </c>
      <c r="E207" s="43">
        <f t="shared" si="27"/>
        <v>2</v>
      </c>
      <c r="F207" s="43">
        <f t="shared" si="28"/>
        <v>2</v>
      </c>
      <c r="G207" s="45">
        <f t="shared" si="29"/>
        <v>2.25</v>
      </c>
      <c r="H207" s="101">
        <f>СРС!C53</f>
        <v>0</v>
      </c>
      <c r="I207" s="101">
        <f>СРС!D53</f>
        <v>0</v>
      </c>
      <c r="J207" s="101">
        <f>СРС!E53</f>
        <v>0</v>
      </c>
      <c r="K207" s="101">
        <f>СРС!F53</f>
        <v>0</v>
      </c>
      <c r="L207" s="101">
        <f>СРС!G53</f>
        <v>0</v>
      </c>
      <c r="M207" s="101">
        <f>СРС!H53</f>
        <v>0</v>
      </c>
      <c r="N207" s="101">
        <f>СРС!I53</f>
        <v>0</v>
      </c>
      <c r="O207" s="101">
        <f>СРС!J53</f>
        <v>0</v>
      </c>
      <c r="P207" s="101">
        <f>СРС!K53</f>
        <v>0</v>
      </c>
      <c r="Q207" s="101">
        <f>СРС!L53</f>
        <v>0</v>
      </c>
      <c r="R207" s="101">
        <f>СРС!M53</f>
        <v>0</v>
      </c>
      <c r="S207" s="101">
        <f>СРС!N53</f>
        <v>0</v>
      </c>
      <c r="T207" s="101">
        <f>СРС!O53</f>
        <v>0</v>
      </c>
      <c r="U207" s="101">
        <f>СРС!P53</f>
        <v>0</v>
      </c>
      <c r="V207" s="101">
        <f>СРС!Q53</f>
        <v>0</v>
      </c>
      <c r="W207" s="48">
        <f t="shared" si="31"/>
        <v>0</v>
      </c>
      <c r="X207" s="101">
        <f>Теор!Q16</f>
        <v>0</v>
      </c>
      <c r="Y207" s="101">
        <f>Теор!R16</f>
        <v>0</v>
      </c>
      <c r="Z207" s="101">
        <f>Теор!S16</f>
        <v>0</v>
      </c>
      <c r="AA207" s="101">
        <f>Теор!T16</f>
        <v>0</v>
      </c>
      <c r="AB207" s="101">
        <f>Теор!U16</f>
        <v>0</v>
      </c>
      <c r="AC207" s="101">
        <f>Теор!V16</f>
        <v>0</v>
      </c>
      <c r="AD207" s="101">
        <f>Теор!W16</f>
        <v>0</v>
      </c>
      <c r="AE207" s="101">
        <f>Теор!X16</f>
        <v>0</v>
      </c>
      <c r="AF207" s="101">
        <f>Теор!P16</f>
        <v>0</v>
      </c>
      <c r="AG207" s="48">
        <f t="shared" si="30"/>
        <v>0</v>
      </c>
      <c r="AJ207" s="49"/>
    </row>
    <row r="208" spans="1:36" ht="12.75">
      <c r="A208" s="42">
        <v>4</v>
      </c>
      <c r="B208" s="24" t="str">
        <f t="shared" si="24"/>
        <v>Дуль Марина</v>
      </c>
      <c r="C208" s="43">
        <f t="shared" si="25"/>
        <v>3</v>
      </c>
      <c r="D208" s="43">
        <f t="shared" si="26"/>
        <v>3</v>
      </c>
      <c r="E208" s="43">
        <f t="shared" si="27"/>
        <v>3</v>
      </c>
      <c r="F208" s="43">
        <f t="shared" si="28"/>
        <v>5</v>
      </c>
      <c r="G208" s="45">
        <f t="shared" si="29"/>
        <v>3.5</v>
      </c>
      <c r="H208" s="101">
        <f>СРС!C54</f>
        <v>0</v>
      </c>
      <c r="I208" s="101">
        <f>СРС!D54</f>
        <v>0</v>
      </c>
      <c r="J208" s="101">
        <f>СРС!E54</f>
        <v>0</v>
      </c>
      <c r="K208" s="101">
        <f>СРС!F54</f>
        <v>0</v>
      </c>
      <c r="L208" s="101">
        <f>СРС!G54</f>
        <v>0</v>
      </c>
      <c r="M208" s="101">
        <f>СРС!H54</f>
        <v>0</v>
      </c>
      <c r="N208" s="101">
        <f>СРС!I54</f>
        <v>0</v>
      </c>
      <c r="O208" s="101">
        <f>СРС!J54</f>
        <v>0</v>
      </c>
      <c r="P208" s="101">
        <f>СРС!K54</f>
        <v>0</v>
      </c>
      <c r="Q208" s="101">
        <f>СРС!L54</f>
        <v>0</v>
      </c>
      <c r="R208" s="101">
        <f>СРС!M54</f>
        <v>0</v>
      </c>
      <c r="S208" s="101">
        <f>СРС!N54</f>
        <v>0</v>
      </c>
      <c r="T208" s="101">
        <f>СРС!O54</f>
        <v>0</v>
      </c>
      <c r="U208" s="101">
        <f>СРС!P54</f>
        <v>0</v>
      </c>
      <c r="V208" s="101">
        <f>СРС!Q54</f>
        <v>0</v>
      </c>
      <c r="W208" s="48">
        <f t="shared" si="31"/>
        <v>0</v>
      </c>
      <c r="X208" s="101">
        <f>Теор!Q17</f>
        <v>0</v>
      </c>
      <c r="Y208" s="101">
        <f>Теор!R17</f>
        <v>0</v>
      </c>
      <c r="Z208" s="101">
        <f>Теор!S17</f>
        <v>0</v>
      </c>
      <c r="AA208" s="101">
        <f>Теор!T17</f>
        <v>0</v>
      </c>
      <c r="AB208" s="101">
        <f>Теор!U17</f>
        <v>0</v>
      </c>
      <c r="AC208" s="101">
        <f>Теор!V17</f>
        <v>0</v>
      </c>
      <c r="AD208" s="101">
        <f>Теор!W17</f>
        <v>0</v>
      </c>
      <c r="AE208" s="101">
        <f>Теор!X17</f>
        <v>0</v>
      </c>
      <c r="AF208" s="101">
        <f>Теор!P17</f>
        <v>0</v>
      </c>
      <c r="AG208" s="48">
        <f t="shared" si="30"/>
        <v>0</v>
      </c>
      <c r="AJ208" s="49"/>
    </row>
    <row r="209" spans="1:36" ht="12.75">
      <c r="A209" s="42">
        <v>5</v>
      </c>
      <c r="B209" s="24" t="str">
        <f t="shared" si="24"/>
        <v>Залинян Менуа</v>
      </c>
      <c r="C209" s="43">
        <f t="shared" si="25"/>
        <v>5</v>
      </c>
      <c r="D209" s="43">
        <f t="shared" si="26"/>
        <v>4</v>
      </c>
      <c r="E209" s="43">
        <f t="shared" si="27"/>
        <v>5</v>
      </c>
      <c r="F209" s="43">
        <f t="shared" si="28"/>
        <v>5</v>
      </c>
      <c r="G209" s="45">
        <f t="shared" si="29"/>
        <v>4.75</v>
      </c>
      <c r="H209" s="101">
        <f>СРС!C55</f>
        <v>0</v>
      </c>
      <c r="I209" s="101">
        <f>СРС!D55</f>
        <v>0</v>
      </c>
      <c r="J209" s="101">
        <f>СРС!E55</f>
        <v>0</v>
      </c>
      <c r="K209" s="101">
        <f>СРС!F55</f>
        <v>0</v>
      </c>
      <c r="L209" s="101">
        <f>СРС!G55</f>
        <v>0</v>
      </c>
      <c r="M209" s="101">
        <f>СРС!H55</f>
        <v>0</v>
      </c>
      <c r="N209" s="101">
        <f>СРС!I55</f>
        <v>0</v>
      </c>
      <c r="O209" s="43">
        <f>СРС!J55</f>
        <v>3</v>
      </c>
      <c r="P209" s="43">
        <f>СРС!K55</f>
        <v>3</v>
      </c>
      <c r="Q209" s="101">
        <f>СРС!L55</f>
        <v>0</v>
      </c>
      <c r="R209" s="101">
        <f>СРС!M55</f>
        <v>0</v>
      </c>
      <c r="S209" s="101">
        <f>СРС!N55</f>
        <v>0</v>
      </c>
      <c r="T209" s="101">
        <f>СРС!O55</f>
        <v>0</v>
      </c>
      <c r="U209" s="101">
        <f>СРС!P55</f>
        <v>0</v>
      </c>
      <c r="V209" s="101">
        <f>СРС!Q55</f>
        <v>0</v>
      </c>
      <c r="W209" s="48">
        <f t="shared" si="31"/>
        <v>0.4</v>
      </c>
      <c r="X209" s="46">
        <f>Теор!Q18</f>
        <v>4</v>
      </c>
      <c r="Y209" s="46">
        <f>Теор!R18</f>
        <v>2</v>
      </c>
      <c r="Z209" s="46">
        <f>Теор!S18</f>
        <v>3</v>
      </c>
      <c r="AA209" s="46">
        <f>Теор!T18</f>
        <v>3</v>
      </c>
      <c r="AB209" s="43">
        <f>Теор!U18</f>
        <v>3</v>
      </c>
      <c r="AC209" s="43">
        <f>Теор!V18</f>
        <v>3</v>
      </c>
      <c r="AD209" s="43">
        <f>Теор!W18</f>
        <v>3</v>
      </c>
      <c r="AE209" s="43">
        <f>Теор!X18</f>
        <v>3</v>
      </c>
      <c r="AF209" s="43">
        <f>Теор!P18</f>
        <v>3</v>
      </c>
      <c r="AG209" s="48">
        <f t="shared" si="30"/>
        <v>3</v>
      </c>
      <c r="AJ209" s="49"/>
    </row>
    <row r="210" spans="1:36" ht="12.75">
      <c r="A210" s="42">
        <v>6</v>
      </c>
      <c r="B210" s="24" t="str">
        <f t="shared" si="24"/>
        <v>Кошелёва Елена</v>
      </c>
      <c r="C210" s="43">
        <f t="shared" si="25"/>
        <v>4</v>
      </c>
      <c r="D210" s="43">
        <f t="shared" si="26"/>
        <v>5</v>
      </c>
      <c r="E210" s="43">
        <f t="shared" si="27"/>
        <v>4</v>
      </c>
      <c r="F210" s="43">
        <f t="shared" si="28"/>
        <v>5</v>
      </c>
      <c r="G210" s="45">
        <f t="shared" si="29"/>
        <v>4.5</v>
      </c>
      <c r="H210" s="43">
        <f>СРС!C56</f>
        <v>5</v>
      </c>
      <c r="I210" s="43">
        <f>СРС!D56</f>
        <v>5</v>
      </c>
      <c r="J210" s="43">
        <f>СРС!E56</f>
        <v>5</v>
      </c>
      <c r="K210" s="43">
        <f>СРС!F56</f>
        <v>4</v>
      </c>
      <c r="L210" s="43">
        <f>СРС!G56</f>
        <v>3</v>
      </c>
      <c r="M210" s="43">
        <f>СРС!H56</f>
        <v>5</v>
      </c>
      <c r="N210" s="43">
        <f>СРС!I56</f>
        <v>5</v>
      </c>
      <c r="O210" s="43">
        <f>СРС!J56</f>
        <v>5</v>
      </c>
      <c r="P210" s="43">
        <f>СРС!K56</f>
        <v>5</v>
      </c>
      <c r="Q210" s="43">
        <f>СРС!L56</f>
        <v>5</v>
      </c>
      <c r="R210" s="43">
        <f>СРС!M56</f>
        <v>5</v>
      </c>
      <c r="S210" s="43">
        <f>СРС!N56</f>
        <v>5</v>
      </c>
      <c r="T210" s="43">
        <f>СРС!O56</f>
        <v>4</v>
      </c>
      <c r="U210" s="43">
        <f>СРС!P56</f>
        <v>5</v>
      </c>
      <c r="V210" s="43">
        <f>СРС!Q56</f>
        <v>5</v>
      </c>
      <c r="W210" s="48">
        <f t="shared" si="31"/>
        <v>4.733333333333333</v>
      </c>
      <c r="X210" s="43">
        <f>Теор!Q19</f>
        <v>3</v>
      </c>
      <c r="Y210" s="46">
        <f>Теор!R19</f>
        <v>4</v>
      </c>
      <c r="Z210" s="43">
        <f>Теор!S19</f>
        <v>5</v>
      </c>
      <c r="AA210" s="43">
        <f>Теор!T19</f>
        <v>5</v>
      </c>
      <c r="AB210" s="43">
        <f>Теор!U19</f>
        <v>4</v>
      </c>
      <c r="AC210" s="43">
        <f>Теор!V19</f>
        <v>4</v>
      </c>
      <c r="AD210" s="43">
        <f>Теор!W19</f>
        <v>4</v>
      </c>
      <c r="AE210" s="43">
        <f>Теор!X19</f>
        <v>4</v>
      </c>
      <c r="AF210" s="43">
        <f>Теор!P19</f>
        <v>4</v>
      </c>
      <c r="AG210" s="48">
        <f t="shared" si="30"/>
        <v>4.111111111111111</v>
      </c>
      <c r="AJ210" s="49"/>
    </row>
    <row r="211" spans="1:36" ht="12.75">
      <c r="A211" s="42">
        <v>7</v>
      </c>
      <c r="B211" s="24" t="str">
        <f t="shared" si="24"/>
        <v>Кузнецова Анжелика</v>
      </c>
      <c r="C211" s="43">
        <f t="shared" si="25"/>
        <v>5</v>
      </c>
      <c r="D211" s="43">
        <f t="shared" si="26"/>
        <v>5</v>
      </c>
      <c r="E211" s="43">
        <f t="shared" si="27"/>
        <v>5</v>
      </c>
      <c r="F211" s="43">
        <f t="shared" si="28"/>
        <v>5</v>
      </c>
      <c r="G211" s="45">
        <f t="shared" si="29"/>
        <v>5</v>
      </c>
      <c r="H211" s="43">
        <f>СРС!C57</f>
        <v>5</v>
      </c>
      <c r="I211" s="43">
        <f>СРС!D57</f>
        <v>5</v>
      </c>
      <c r="J211" s="43">
        <f>СРС!E57</f>
        <v>5</v>
      </c>
      <c r="K211" s="43">
        <f>СРС!F57</f>
        <v>3</v>
      </c>
      <c r="L211" s="43">
        <f>СРС!G57</f>
        <v>3</v>
      </c>
      <c r="M211" s="43">
        <f>СРС!H57</f>
        <v>5</v>
      </c>
      <c r="N211" s="43">
        <f>СРС!I57</f>
        <v>5</v>
      </c>
      <c r="O211" s="43">
        <f>СРС!J57</f>
        <v>5</v>
      </c>
      <c r="P211" s="43">
        <f>СРС!K57</f>
        <v>5</v>
      </c>
      <c r="Q211" s="43">
        <f>СРС!L57</f>
        <v>5</v>
      </c>
      <c r="R211" s="43">
        <f>СРС!M57</f>
        <v>5</v>
      </c>
      <c r="S211" s="43">
        <f>СРС!N57</f>
        <v>5</v>
      </c>
      <c r="T211" s="43">
        <f>СРС!O57</f>
        <v>4</v>
      </c>
      <c r="U211" s="43">
        <f>СРС!P57</f>
        <v>5</v>
      </c>
      <c r="V211" s="43">
        <f>СРС!Q57</f>
        <v>5</v>
      </c>
      <c r="W211" s="48">
        <f t="shared" si="31"/>
        <v>4.666666666666667</v>
      </c>
      <c r="X211" s="46">
        <f>Теор!Q20</f>
        <v>5</v>
      </c>
      <c r="Y211" s="46">
        <f>Теор!R20</f>
        <v>4</v>
      </c>
      <c r="Z211" s="46">
        <f>Теор!S20</f>
        <v>4</v>
      </c>
      <c r="AA211" s="46">
        <f>Теор!T20</f>
        <v>3</v>
      </c>
      <c r="AB211" s="43">
        <f>Теор!U20</f>
        <v>4</v>
      </c>
      <c r="AC211" s="43">
        <f>Теор!V20</f>
        <v>4</v>
      </c>
      <c r="AD211" s="43">
        <f>Теор!W20</f>
        <v>4</v>
      </c>
      <c r="AE211" s="43">
        <f>Теор!X20</f>
        <v>4</v>
      </c>
      <c r="AF211" s="43">
        <f>Теор!P20</f>
        <v>4</v>
      </c>
      <c r="AG211" s="48">
        <f t="shared" si="30"/>
        <v>4</v>
      </c>
      <c r="AJ211" s="49"/>
    </row>
    <row r="212" spans="1:36" ht="12.75">
      <c r="A212" s="42">
        <v>8</v>
      </c>
      <c r="B212" s="24" t="str">
        <f t="shared" si="24"/>
        <v>Ли Александра</v>
      </c>
      <c r="C212" s="43">
        <f t="shared" si="25"/>
        <v>5</v>
      </c>
      <c r="D212" s="43">
        <f t="shared" si="26"/>
        <v>5</v>
      </c>
      <c r="E212" s="43">
        <f t="shared" si="27"/>
        <v>4</v>
      </c>
      <c r="F212" s="43">
        <f t="shared" si="28"/>
        <v>5</v>
      </c>
      <c r="G212" s="45">
        <f t="shared" si="29"/>
        <v>4.75</v>
      </c>
      <c r="H212" s="43">
        <f>СРС!C58</f>
        <v>5</v>
      </c>
      <c r="I212" s="43">
        <f>СРС!D58</f>
        <v>5</v>
      </c>
      <c r="J212" s="43">
        <f>СРС!E58</f>
        <v>5</v>
      </c>
      <c r="K212" s="43">
        <f>СРС!F58</f>
        <v>3</v>
      </c>
      <c r="L212" s="43">
        <f>СРС!G58</f>
        <v>3</v>
      </c>
      <c r="M212" s="43">
        <f>СРС!H58</f>
        <v>5</v>
      </c>
      <c r="N212" s="43">
        <f>СРС!I58</f>
        <v>4</v>
      </c>
      <c r="O212" s="43">
        <f>СРС!J58</f>
        <v>4</v>
      </c>
      <c r="P212" s="43">
        <f>СРС!K58</f>
        <v>5</v>
      </c>
      <c r="Q212" s="43">
        <f>СРС!L58</f>
        <v>5</v>
      </c>
      <c r="R212" s="43">
        <f>СРС!M58</f>
        <v>5</v>
      </c>
      <c r="S212" s="43">
        <f>СРС!N58</f>
        <v>5</v>
      </c>
      <c r="T212" s="43">
        <f>СРС!O58</f>
        <v>4</v>
      </c>
      <c r="U212" s="43">
        <f>СРС!P58</f>
        <v>4</v>
      </c>
      <c r="V212" s="43">
        <f>СРС!Q58</f>
        <v>4</v>
      </c>
      <c r="W212" s="48">
        <f t="shared" si="31"/>
        <v>4.4</v>
      </c>
      <c r="X212" s="46">
        <f>Теор!Q21</f>
        <v>5</v>
      </c>
      <c r="Y212" s="46">
        <f>Теор!R21</f>
        <v>3</v>
      </c>
      <c r="Z212" s="46">
        <f>Теор!S21</f>
        <v>3</v>
      </c>
      <c r="AA212" s="46">
        <f>Теор!T21</f>
        <v>3</v>
      </c>
      <c r="AB212" s="43">
        <f>Теор!U21</f>
        <v>4</v>
      </c>
      <c r="AC212" s="43">
        <f>Теор!V21</f>
        <v>4</v>
      </c>
      <c r="AD212" s="43">
        <f>Теор!W21</f>
        <v>4</v>
      </c>
      <c r="AE212" s="43">
        <f>Теор!X21</f>
        <v>4</v>
      </c>
      <c r="AF212" s="43">
        <f>Теор!P21</f>
        <v>4</v>
      </c>
      <c r="AG212" s="48">
        <f t="shared" si="30"/>
        <v>3.7777777777777777</v>
      </c>
      <c r="AJ212" s="49"/>
    </row>
    <row r="213" spans="1:36" ht="12.75">
      <c r="A213" s="42">
        <v>9</v>
      </c>
      <c r="B213" s="24" t="str">
        <f t="shared" si="24"/>
        <v>Паринова Светлана</v>
      </c>
      <c r="C213" s="43">
        <f t="shared" si="25"/>
        <v>4</v>
      </c>
      <c r="D213" s="43">
        <f t="shared" si="26"/>
        <v>5</v>
      </c>
      <c r="E213" s="43">
        <f t="shared" si="27"/>
        <v>5</v>
      </c>
      <c r="F213" s="43">
        <f t="shared" si="28"/>
        <v>5</v>
      </c>
      <c r="G213" s="45">
        <f t="shared" si="29"/>
        <v>4.75</v>
      </c>
      <c r="H213" s="43">
        <f>СРС!C59</f>
        <v>5</v>
      </c>
      <c r="I213" s="43">
        <f>СРС!D59</f>
        <v>5</v>
      </c>
      <c r="J213" s="43">
        <f>СРС!E59</f>
        <v>5</v>
      </c>
      <c r="K213" s="43">
        <f>СРС!F59</f>
        <v>4</v>
      </c>
      <c r="L213" s="43">
        <f>СРС!G59</f>
        <v>3</v>
      </c>
      <c r="M213" s="43">
        <f>СРС!H59</f>
        <v>5</v>
      </c>
      <c r="N213" s="43">
        <f>СРС!I59</f>
        <v>5</v>
      </c>
      <c r="O213" s="43">
        <f>СРС!J59</f>
        <v>5</v>
      </c>
      <c r="P213" s="43">
        <f>СРС!K59</f>
        <v>4</v>
      </c>
      <c r="Q213" s="43">
        <f>СРС!L59</f>
        <v>5</v>
      </c>
      <c r="R213" s="43">
        <f>СРС!M59</f>
        <v>5</v>
      </c>
      <c r="S213" s="43">
        <f>СРС!N59</f>
        <v>5</v>
      </c>
      <c r="T213" s="43">
        <f>СРС!O59</f>
        <v>5</v>
      </c>
      <c r="U213" s="43">
        <f>СРС!P59</f>
        <v>5</v>
      </c>
      <c r="V213" s="43">
        <f>СРС!Q59</f>
        <v>5</v>
      </c>
      <c r="W213" s="48">
        <f t="shared" si="31"/>
        <v>4.733333333333333</v>
      </c>
      <c r="X213" s="101">
        <f>Теор!Q22</f>
        <v>0</v>
      </c>
      <c r="Y213" s="46">
        <f>Теор!R22</f>
        <v>4</v>
      </c>
      <c r="Z213" s="46">
        <f>Теор!S22</f>
        <v>5</v>
      </c>
      <c r="AA213" s="46">
        <f>Теор!T22</f>
        <v>4</v>
      </c>
      <c r="AB213" s="43">
        <f>Теор!U22</f>
        <v>5</v>
      </c>
      <c r="AC213" s="43">
        <f>Теор!V22</f>
        <v>5</v>
      </c>
      <c r="AD213" s="43">
        <f>Теор!W22</f>
        <v>5</v>
      </c>
      <c r="AE213" s="43">
        <f>Теор!X22</f>
        <v>5</v>
      </c>
      <c r="AF213" s="43">
        <f>Теор!P22</f>
        <v>5</v>
      </c>
      <c r="AG213" s="48">
        <f t="shared" si="30"/>
        <v>4.222222222222222</v>
      </c>
      <c r="AJ213" s="49"/>
    </row>
    <row r="214" spans="1:36" ht="12.75">
      <c r="A214" s="42">
        <v>10</v>
      </c>
      <c r="B214" s="24" t="str">
        <f t="shared" si="24"/>
        <v>Пахомова Ольга</v>
      </c>
      <c r="C214" s="43">
        <f t="shared" si="25"/>
        <v>5</v>
      </c>
      <c r="D214" s="43">
        <f t="shared" si="26"/>
        <v>5</v>
      </c>
      <c r="E214" s="43">
        <f t="shared" si="27"/>
        <v>4</v>
      </c>
      <c r="F214" s="43">
        <f t="shared" si="28"/>
        <v>3</v>
      </c>
      <c r="G214" s="45">
        <f t="shared" si="29"/>
        <v>4.25</v>
      </c>
      <c r="H214" s="43">
        <f>СРС!C60</f>
        <v>4</v>
      </c>
      <c r="I214" s="43">
        <f>СРС!D60</f>
        <v>5</v>
      </c>
      <c r="J214" s="43">
        <f>СРС!E60</f>
        <v>5</v>
      </c>
      <c r="K214" s="43">
        <f>СРС!F60</f>
        <v>3</v>
      </c>
      <c r="L214" s="43">
        <f>СРС!G60</f>
        <v>3</v>
      </c>
      <c r="M214" s="43">
        <f>СРС!H60</f>
        <v>4</v>
      </c>
      <c r="N214" s="43">
        <f>СРС!I60</f>
        <v>5</v>
      </c>
      <c r="O214" s="43">
        <f>СРС!J60</f>
        <v>5</v>
      </c>
      <c r="P214" s="43">
        <f>СРС!K60</f>
        <v>5</v>
      </c>
      <c r="Q214" s="43">
        <f>СРС!L60</f>
        <v>4</v>
      </c>
      <c r="R214" s="43">
        <f>СРС!M60</f>
        <v>5</v>
      </c>
      <c r="S214" s="43">
        <f>СРС!N60</f>
        <v>5</v>
      </c>
      <c r="T214" s="43">
        <f>СРС!O60</f>
        <v>4</v>
      </c>
      <c r="U214" s="43">
        <f>СРС!P60</f>
        <v>4</v>
      </c>
      <c r="V214" s="43">
        <f>СРС!Q60</f>
        <v>4</v>
      </c>
      <c r="W214" s="48">
        <f t="shared" si="31"/>
        <v>4.333333333333333</v>
      </c>
      <c r="X214" s="46">
        <f>Теор!Q23</f>
        <v>4</v>
      </c>
      <c r="Y214" s="46">
        <f>Теор!R23</f>
        <v>2</v>
      </c>
      <c r="Z214" s="101">
        <f>Теор!S23</f>
        <v>0</v>
      </c>
      <c r="AA214" s="101">
        <f>Теор!T23</f>
        <v>0</v>
      </c>
      <c r="AB214" s="43">
        <f>Теор!U23</f>
        <v>3</v>
      </c>
      <c r="AC214" s="43">
        <f>Теор!V23</f>
        <v>3</v>
      </c>
      <c r="AD214" s="43">
        <f>Теор!W23</f>
        <v>3</v>
      </c>
      <c r="AE214" s="43">
        <f>Теор!X23</f>
        <v>3</v>
      </c>
      <c r="AF214" s="43">
        <f>Теор!P23</f>
        <v>3</v>
      </c>
      <c r="AG214" s="48">
        <f t="shared" si="30"/>
        <v>2.3333333333333335</v>
      </c>
      <c r="AJ214" s="49"/>
    </row>
    <row r="215" spans="1:36" ht="12.75">
      <c r="A215" s="42">
        <v>11</v>
      </c>
      <c r="B215" s="24" t="str">
        <f t="shared" si="24"/>
        <v>Перегудова Алина</v>
      </c>
      <c r="C215" s="43">
        <f t="shared" si="25"/>
        <v>3</v>
      </c>
      <c r="D215" s="43">
        <f t="shared" si="26"/>
        <v>4</v>
      </c>
      <c r="E215" s="43">
        <f t="shared" si="27"/>
        <v>5</v>
      </c>
      <c r="F215" s="43">
        <f t="shared" si="28"/>
        <v>5</v>
      </c>
      <c r="G215" s="45">
        <f t="shared" si="29"/>
        <v>4.25</v>
      </c>
      <c r="H215" s="43">
        <f>СРС!C61</f>
        <v>5</v>
      </c>
      <c r="I215" s="43">
        <f>СРС!D61</f>
        <v>5</v>
      </c>
      <c r="J215" s="43">
        <f>СРС!E61</f>
        <v>5</v>
      </c>
      <c r="K215" s="43">
        <f>СРС!F61</f>
        <v>3</v>
      </c>
      <c r="L215" s="101">
        <f>СРС!G61</f>
        <v>0</v>
      </c>
      <c r="M215" s="101">
        <f>СРС!H61</f>
        <v>0</v>
      </c>
      <c r="N215" s="43">
        <f>СРС!I61</f>
        <v>5</v>
      </c>
      <c r="O215" s="43">
        <f>СРС!J61</f>
        <v>5</v>
      </c>
      <c r="P215" s="43">
        <f>СРС!K61</f>
        <v>5</v>
      </c>
      <c r="Q215" s="101">
        <f>СРС!L61</f>
        <v>0</v>
      </c>
      <c r="R215" s="101">
        <f>СРС!M61</f>
        <v>0</v>
      </c>
      <c r="S215" s="101">
        <f>СРС!N61</f>
        <v>0</v>
      </c>
      <c r="T215" s="101">
        <f>СРС!O61</f>
        <v>0</v>
      </c>
      <c r="U215" s="101">
        <f>СРС!P61</f>
        <v>0</v>
      </c>
      <c r="V215" s="101">
        <f>СРС!Q61</f>
        <v>0</v>
      </c>
      <c r="W215" s="48">
        <f t="shared" si="31"/>
        <v>2.2</v>
      </c>
      <c r="X215" s="46">
        <f>Теор!Q24</f>
        <v>4</v>
      </c>
      <c r="Y215" s="46">
        <f>Теор!R24</f>
        <v>3</v>
      </c>
      <c r="Z215" s="46">
        <f>Теор!S24</f>
        <v>4</v>
      </c>
      <c r="AA215" s="46">
        <f>Теор!T24</f>
        <v>3</v>
      </c>
      <c r="AB215" s="43">
        <f>Теор!U24</f>
        <v>4</v>
      </c>
      <c r="AC215" s="43">
        <f>Теор!V24</f>
        <v>4</v>
      </c>
      <c r="AD215" s="43">
        <f>Теор!W24</f>
        <v>4</v>
      </c>
      <c r="AE215" s="43">
        <f>Теор!X24</f>
        <v>4</v>
      </c>
      <c r="AF215" s="43">
        <f>Теор!P24</f>
        <v>4</v>
      </c>
      <c r="AG215" s="48">
        <f t="shared" si="30"/>
        <v>3.7777777777777777</v>
      </c>
      <c r="AJ215" s="49"/>
    </row>
    <row r="216" spans="1:36" ht="12.75">
      <c r="A216" s="42">
        <v>12</v>
      </c>
      <c r="B216" s="24" t="str">
        <f t="shared" si="24"/>
        <v>Сарычева Екатерина</v>
      </c>
      <c r="C216" s="43">
        <f t="shared" si="25"/>
        <v>5</v>
      </c>
      <c r="D216" s="43">
        <f t="shared" si="26"/>
        <v>4</v>
      </c>
      <c r="E216" s="43">
        <f t="shared" si="27"/>
        <v>5</v>
      </c>
      <c r="F216" s="43">
        <f t="shared" si="28"/>
        <v>5</v>
      </c>
      <c r="G216" s="45">
        <f t="shared" si="29"/>
        <v>4.75</v>
      </c>
      <c r="H216" s="43">
        <f>СРС!C62</f>
        <v>5</v>
      </c>
      <c r="I216" s="43">
        <f>СРС!D62</f>
        <v>5</v>
      </c>
      <c r="J216" s="43">
        <f>СРС!E62</f>
        <v>5</v>
      </c>
      <c r="K216" s="101">
        <f>СРС!F62</f>
        <v>0</v>
      </c>
      <c r="L216" s="43">
        <f>СРС!G62</f>
        <v>3</v>
      </c>
      <c r="M216" s="43">
        <f>СРС!H62</f>
        <v>3</v>
      </c>
      <c r="N216" s="43">
        <f>СРС!I62</f>
        <v>4</v>
      </c>
      <c r="O216" s="43">
        <f>СРС!J62</f>
        <v>5</v>
      </c>
      <c r="P216" s="43">
        <f>СРС!K62</f>
        <v>3</v>
      </c>
      <c r="Q216" s="43">
        <f>СРС!L62</f>
        <v>5</v>
      </c>
      <c r="R216" s="43">
        <f>СРС!M62</f>
        <v>5</v>
      </c>
      <c r="S216" s="43">
        <f>СРС!N62</f>
        <v>5</v>
      </c>
      <c r="T216" s="43">
        <f>СРС!O62</f>
        <v>4</v>
      </c>
      <c r="U216" s="43">
        <f>СРС!P62</f>
        <v>4</v>
      </c>
      <c r="V216" s="43">
        <f>СРС!Q62</f>
        <v>4</v>
      </c>
      <c r="W216" s="48">
        <f t="shared" si="31"/>
        <v>4</v>
      </c>
      <c r="X216" s="46">
        <f>Теор!Q25</f>
        <v>5</v>
      </c>
      <c r="Y216" s="101">
        <f>Теор!R25</f>
        <v>0</v>
      </c>
      <c r="Z216" s="46">
        <f>Теор!S25</f>
        <v>3</v>
      </c>
      <c r="AA216" s="46">
        <f>Теор!T25</f>
        <v>3</v>
      </c>
      <c r="AB216" s="43">
        <f>Теор!U25</f>
        <v>4</v>
      </c>
      <c r="AC216" s="43">
        <f>Теор!V25</f>
        <v>4</v>
      </c>
      <c r="AD216" s="43">
        <f>Теор!W25</f>
        <v>4</v>
      </c>
      <c r="AE216" s="43">
        <f>Теор!X25</f>
        <v>4</v>
      </c>
      <c r="AF216" s="43">
        <f>Теор!P25</f>
        <v>4</v>
      </c>
      <c r="AG216" s="48">
        <f t="shared" si="30"/>
        <v>3.4444444444444446</v>
      </c>
      <c r="AJ216" s="49"/>
    </row>
    <row r="217" spans="1:36" ht="12.75">
      <c r="A217" s="42">
        <v>13</v>
      </c>
      <c r="B217" s="24" t="str">
        <f t="shared" si="24"/>
        <v>Стопкина Татьяна</v>
      </c>
      <c r="C217" s="43">
        <f t="shared" si="25"/>
        <v>3</v>
      </c>
      <c r="D217" s="43">
        <f t="shared" si="26"/>
        <v>3</v>
      </c>
      <c r="E217" s="43">
        <f t="shared" si="27"/>
        <v>3</v>
      </c>
      <c r="F217" s="43">
        <f t="shared" si="28"/>
        <v>5</v>
      </c>
      <c r="G217" s="45">
        <f t="shared" si="29"/>
        <v>3.5</v>
      </c>
      <c r="H217" s="101">
        <f>СРС!C63</f>
        <v>0</v>
      </c>
      <c r="I217" s="43">
        <f>СРС!D63</f>
        <v>5</v>
      </c>
      <c r="J217" s="43">
        <f>СРС!E63</f>
        <v>5</v>
      </c>
      <c r="K217" s="43">
        <f>СРС!F63</f>
        <v>3</v>
      </c>
      <c r="L217" s="43">
        <f>СРС!G63</f>
        <v>3</v>
      </c>
      <c r="M217" s="43">
        <f>СРС!H63</f>
        <v>3</v>
      </c>
      <c r="N217" s="43">
        <f>СРС!I63</f>
        <v>4</v>
      </c>
      <c r="O217" s="43">
        <f>СРС!J63</f>
        <v>4</v>
      </c>
      <c r="P217" s="43">
        <f>СРС!K63</f>
        <v>5</v>
      </c>
      <c r="Q217" s="43">
        <f>СРС!L63</f>
        <v>5</v>
      </c>
      <c r="R217" s="43">
        <f>СРС!M63</f>
        <v>5</v>
      </c>
      <c r="S217" s="43">
        <f>СРС!N63</f>
        <v>4</v>
      </c>
      <c r="T217" s="43">
        <f>СРС!O63</f>
        <v>5</v>
      </c>
      <c r="U217" s="43">
        <f>СРС!P63</f>
        <v>4</v>
      </c>
      <c r="V217" s="43">
        <f>СРС!Q63</f>
        <v>4</v>
      </c>
      <c r="W217" s="48">
        <f t="shared" si="31"/>
        <v>3.933333333333333</v>
      </c>
      <c r="X217" s="101">
        <f>Теор!Q26</f>
        <v>0</v>
      </c>
      <c r="Y217" s="101">
        <f>Теор!R26</f>
        <v>0</v>
      </c>
      <c r="Z217" s="46">
        <f>Теор!S26</f>
        <v>4</v>
      </c>
      <c r="AA217" s="46">
        <f>Теор!T26</f>
        <v>3</v>
      </c>
      <c r="AB217" s="43">
        <f>Теор!U26</f>
        <v>4</v>
      </c>
      <c r="AC217" s="43">
        <f>Теор!V26</f>
        <v>4</v>
      </c>
      <c r="AD217" s="43">
        <f>Теор!W26</f>
        <v>4</v>
      </c>
      <c r="AE217" s="43">
        <f>Теор!X26</f>
        <v>4</v>
      </c>
      <c r="AF217" s="43">
        <f>Теор!P26</f>
        <v>4</v>
      </c>
      <c r="AG217" s="48">
        <f t="shared" si="30"/>
        <v>3</v>
      </c>
      <c r="AJ217" s="49"/>
    </row>
    <row r="218" spans="1:36" ht="12.75">
      <c r="A218" s="42">
        <v>14</v>
      </c>
      <c r="B218" s="24" t="str">
        <f t="shared" si="24"/>
        <v>Терехова Анастасия</v>
      </c>
      <c r="C218" s="43">
        <f t="shared" si="25"/>
        <v>3</v>
      </c>
      <c r="D218" s="43">
        <f t="shared" si="26"/>
        <v>3</v>
      </c>
      <c r="E218" s="43">
        <f t="shared" si="27"/>
        <v>4</v>
      </c>
      <c r="F218" s="43">
        <f t="shared" si="28"/>
        <v>3</v>
      </c>
      <c r="G218" s="45">
        <f t="shared" si="29"/>
        <v>3.25</v>
      </c>
      <c r="H218" s="101">
        <f>СРС!C64</f>
        <v>0</v>
      </c>
      <c r="I218" s="43">
        <f>СРС!D64</f>
        <v>5</v>
      </c>
      <c r="J218" s="101">
        <f>СРС!E64</f>
        <v>0</v>
      </c>
      <c r="K218" s="43">
        <f>СРС!F64</f>
        <v>3</v>
      </c>
      <c r="L218" s="43">
        <f>СРС!G64</f>
        <v>3</v>
      </c>
      <c r="M218" s="43">
        <f>СРС!H64</f>
        <v>3</v>
      </c>
      <c r="N218" s="101">
        <f>СРС!I64</f>
        <v>0</v>
      </c>
      <c r="O218" s="101">
        <f>СРС!J64</f>
        <v>0</v>
      </c>
      <c r="P218" s="101">
        <f>СРС!K64</f>
        <v>0</v>
      </c>
      <c r="Q218" s="101">
        <f>СРС!L64</f>
        <v>0</v>
      </c>
      <c r="R218" s="101">
        <f>СРС!M64</f>
        <v>0</v>
      </c>
      <c r="S218" s="101">
        <f>СРС!N64</f>
        <v>0</v>
      </c>
      <c r="T218" s="101">
        <f>СРС!O64</f>
        <v>0</v>
      </c>
      <c r="U218" s="101">
        <f>СРС!P64</f>
        <v>0</v>
      </c>
      <c r="V218" s="101">
        <f>СРС!Q64</f>
        <v>0</v>
      </c>
      <c r="W218" s="48">
        <f t="shared" si="31"/>
        <v>0.9333333333333333</v>
      </c>
      <c r="X218" s="101">
        <f>Теор!Q27</f>
        <v>0</v>
      </c>
      <c r="Y218" s="101">
        <f>Теор!R27</f>
        <v>0</v>
      </c>
      <c r="Z218" s="101">
        <f>Теор!S27</f>
        <v>0</v>
      </c>
      <c r="AA218" s="101">
        <f>Теор!T27</f>
        <v>0</v>
      </c>
      <c r="AB218" s="43">
        <f>Теор!U27</f>
        <v>3</v>
      </c>
      <c r="AC218" s="43">
        <f>Теор!V27</f>
        <v>3</v>
      </c>
      <c r="AD218" s="43">
        <f>Теор!W27</f>
        <v>3</v>
      </c>
      <c r="AE218" s="43">
        <f>Теор!X27</f>
        <v>3</v>
      </c>
      <c r="AF218" s="43">
        <f>Теор!P27</f>
        <v>3</v>
      </c>
      <c r="AG218" s="48">
        <f t="shared" si="30"/>
        <v>1.6666666666666667</v>
      </c>
      <c r="AJ218" s="49"/>
    </row>
    <row r="219" spans="1:36" ht="12.75">
      <c r="A219" s="42">
        <v>15</v>
      </c>
      <c r="B219" s="24" t="str">
        <f t="shared" si="24"/>
        <v>Черенкова Елена</v>
      </c>
      <c r="C219" s="43">
        <f t="shared" si="25"/>
        <v>3</v>
      </c>
      <c r="D219" s="43">
        <f t="shared" si="26"/>
        <v>2</v>
      </c>
      <c r="E219" s="43">
        <f t="shared" si="27"/>
        <v>2</v>
      </c>
      <c r="F219" s="43">
        <f t="shared" si="28"/>
        <v>2</v>
      </c>
      <c r="G219" s="45">
        <f t="shared" si="29"/>
        <v>2.25</v>
      </c>
      <c r="H219" s="101">
        <f>СРС!C65</f>
        <v>0</v>
      </c>
      <c r="I219" s="101">
        <f>СРС!D65</f>
        <v>0</v>
      </c>
      <c r="J219" s="101">
        <f>СРС!E65</f>
        <v>0</v>
      </c>
      <c r="K219" s="101">
        <f>СРС!F65</f>
        <v>0</v>
      </c>
      <c r="L219" s="101">
        <f>СРС!G65</f>
        <v>0</v>
      </c>
      <c r="M219" s="101">
        <f>СРС!H65</f>
        <v>0</v>
      </c>
      <c r="N219" s="101">
        <f>СРС!I65</f>
        <v>0</v>
      </c>
      <c r="O219" s="101">
        <f>СРС!J65</f>
        <v>0</v>
      </c>
      <c r="P219" s="101">
        <f>СРС!K65</f>
        <v>0</v>
      </c>
      <c r="Q219" s="101">
        <f>СРС!L65</f>
        <v>0</v>
      </c>
      <c r="R219" s="101">
        <f>СРС!M65</f>
        <v>0</v>
      </c>
      <c r="S219" s="101">
        <f>СРС!N65</f>
        <v>0</v>
      </c>
      <c r="T219" s="101">
        <f>СРС!O65</f>
        <v>0</v>
      </c>
      <c r="U219" s="101">
        <f>СРС!P65</f>
        <v>0</v>
      </c>
      <c r="V219" s="101">
        <f>СРС!Q65</f>
        <v>0</v>
      </c>
      <c r="W219" s="48">
        <f t="shared" si="31"/>
        <v>0</v>
      </c>
      <c r="X219" s="101">
        <f>Теор!Q28</f>
        <v>0</v>
      </c>
      <c r="Y219" s="101">
        <f>Теор!R28</f>
        <v>0</v>
      </c>
      <c r="Z219" s="101">
        <f>Теор!S28</f>
        <v>0</v>
      </c>
      <c r="AA219" s="101">
        <f>Теор!T28</f>
        <v>0</v>
      </c>
      <c r="AB219" s="101">
        <f>Теор!U28</f>
        <v>0</v>
      </c>
      <c r="AC219" s="101">
        <f>Теор!V28</f>
        <v>0</v>
      </c>
      <c r="AD219" s="101">
        <f>Теор!W28</f>
        <v>0</v>
      </c>
      <c r="AE219" s="101">
        <f>Теор!X28</f>
        <v>0</v>
      </c>
      <c r="AF219" s="101">
        <f>Теор!P28</f>
        <v>0</v>
      </c>
      <c r="AG219" s="48">
        <f t="shared" si="30"/>
        <v>0</v>
      </c>
      <c r="AJ219" s="49"/>
    </row>
    <row r="220" spans="1:36" ht="5.25" customHeight="1">
      <c r="A220" s="42">
        <v>16</v>
      </c>
      <c r="B220" s="24"/>
      <c r="C220" s="44">
        <f t="shared" si="25"/>
        <v>0</v>
      </c>
      <c r="D220" s="44">
        <f t="shared" si="26"/>
        <v>0</v>
      </c>
      <c r="E220" s="44">
        <f t="shared" si="27"/>
        <v>0</v>
      </c>
      <c r="F220" s="44">
        <f t="shared" si="28"/>
        <v>0</v>
      </c>
      <c r="G220" s="45">
        <f t="shared" si="29"/>
        <v>0</v>
      </c>
      <c r="H220" s="44">
        <f>СРС!C66</f>
        <v>0</v>
      </c>
      <c r="I220" s="44">
        <f>СРС!D66</f>
        <v>0</v>
      </c>
      <c r="J220" s="44">
        <f>СРС!E66</f>
        <v>0</v>
      </c>
      <c r="K220" s="44">
        <f>СРС!F66</f>
        <v>0</v>
      </c>
      <c r="L220" s="44">
        <f>СРС!G66</f>
        <v>0</v>
      </c>
      <c r="M220" s="44">
        <f>СРС!H66</f>
        <v>0</v>
      </c>
      <c r="N220" s="44">
        <f>СРС!I66</f>
        <v>0</v>
      </c>
      <c r="O220" s="44">
        <f>СРС!J66</f>
        <v>0</v>
      </c>
      <c r="P220" s="44">
        <f>СРС!K66</f>
        <v>0</v>
      </c>
      <c r="Q220" s="44">
        <f>СРС!L66</f>
        <v>0</v>
      </c>
      <c r="R220" s="44">
        <f>СРС!M66</f>
        <v>0</v>
      </c>
      <c r="S220" s="44">
        <f>СРС!N66</f>
        <v>0</v>
      </c>
      <c r="T220" s="44">
        <f>СРС!O66</f>
        <v>0</v>
      </c>
      <c r="U220" s="44">
        <f>СРС!P66</f>
        <v>0</v>
      </c>
      <c r="V220" s="44">
        <f>СРС!Q66</f>
        <v>0</v>
      </c>
      <c r="W220" s="45">
        <f aca="true" t="shared" si="32" ref="W220:W233">AVERAGE(H220:V220)</f>
        <v>0</v>
      </c>
      <c r="X220" s="47">
        <f>Теор!Q29</f>
        <v>0</v>
      </c>
      <c r="Y220" s="47">
        <f>Теор!R29</f>
        <v>0</v>
      </c>
      <c r="Z220" s="47">
        <f>Теор!S29</f>
        <v>0</v>
      </c>
      <c r="AA220" s="47">
        <f>Теор!T29</f>
        <v>0</v>
      </c>
      <c r="AB220" s="47">
        <f>Теор!U29</f>
        <v>0</v>
      </c>
      <c r="AC220" s="47">
        <f>Теор!V29</f>
        <v>0</v>
      </c>
      <c r="AD220" s="47">
        <f>Теор!W29</f>
        <v>0</v>
      </c>
      <c r="AE220" s="47">
        <f>Теор!X29</f>
        <v>0</v>
      </c>
      <c r="AF220" s="47">
        <f>Теор!P29</f>
        <v>0</v>
      </c>
      <c r="AG220" s="48">
        <f t="shared" si="30"/>
        <v>0</v>
      </c>
      <c r="AJ220" s="49"/>
    </row>
    <row r="221" spans="1:36" ht="5.25" customHeight="1">
      <c r="A221" s="42">
        <v>17</v>
      </c>
      <c r="B221" s="24"/>
      <c r="C221" s="44">
        <f t="shared" si="25"/>
        <v>0</v>
      </c>
      <c r="D221" s="44">
        <f t="shared" si="26"/>
        <v>0</v>
      </c>
      <c r="E221" s="44">
        <f t="shared" si="27"/>
        <v>0</v>
      </c>
      <c r="F221" s="44">
        <f t="shared" si="28"/>
        <v>0</v>
      </c>
      <c r="G221" s="45">
        <f t="shared" si="29"/>
        <v>0</v>
      </c>
      <c r="H221" s="44">
        <f>СРС!C67</f>
        <v>0</v>
      </c>
      <c r="I221" s="44">
        <f>СРС!D67</f>
        <v>0</v>
      </c>
      <c r="J221" s="44">
        <f>СРС!E67</f>
        <v>0</v>
      </c>
      <c r="K221" s="44">
        <f>СРС!F67</f>
        <v>0</v>
      </c>
      <c r="L221" s="44">
        <f>СРС!G67</f>
        <v>0</v>
      </c>
      <c r="M221" s="44">
        <f>СРС!H67</f>
        <v>0</v>
      </c>
      <c r="N221" s="44">
        <f>СРС!I67</f>
        <v>0</v>
      </c>
      <c r="O221" s="44">
        <f>СРС!J67</f>
        <v>0</v>
      </c>
      <c r="P221" s="44">
        <f>СРС!K67</f>
        <v>0</v>
      </c>
      <c r="Q221" s="44">
        <f>СРС!L67</f>
        <v>0</v>
      </c>
      <c r="R221" s="44">
        <f>СРС!M67</f>
        <v>0</v>
      </c>
      <c r="S221" s="44">
        <f>СРС!N67</f>
        <v>0</v>
      </c>
      <c r="T221" s="44">
        <f>СРС!O67</f>
        <v>0</v>
      </c>
      <c r="U221" s="44">
        <f>СРС!P67</f>
        <v>0</v>
      </c>
      <c r="V221" s="44">
        <f>СРС!Q67</f>
        <v>0</v>
      </c>
      <c r="W221" s="45">
        <f t="shared" si="32"/>
        <v>0</v>
      </c>
      <c r="X221" s="47">
        <f>Теор!Q30</f>
        <v>0</v>
      </c>
      <c r="Y221" s="47">
        <f>Теор!R30</f>
        <v>0</v>
      </c>
      <c r="Z221" s="47">
        <f>Теор!S30</f>
        <v>0</v>
      </c>
      <c r="AA221" s="47">
        <f>Теор!T30</f>
        <v>0</v>
      </c>
      <c r="AB221" s="47">
        <f>Теор!U30</f>
        <v>0</v>
      </c>
      <c r="AC221" s="47">
        <f>Теор!V30</f>
        <v>0</v>
      </c>
      <c r="AD221" s="47">
        <f>Теор!W30</f>
        <v>0</v>
      </c>
      <c r="AE221" s="47">
        <f>Теор!X30</f>
        <v>0</v>
      </c>
      <c r="AF221" s="47">
        <f>Теор!P30</f>
        <v>0</v>
      </c>
      <c r="AG221" s="48">
        <f t="shared" si="30"/>
        <v>0</v>
      </c>
      <c r="AJ221" s="49"/>
    </row>
    <row r="222" spans="1:36" ht="5.25" customHeight="1">
      <c r="A222" s="42">
        <v>18</v>
      </c>
      <c r="B222" s="24"/>
      <c r="C222" s="44">
        <f t="shared" si="25"/>
        <v>0</v>
      </c>
      <c r="D222" s="44">
        <f t="shared" si="26"/>
        <v>0</v>
      </c>
      <c r="E222" s="44">
        <f t="shared" si="27"/>
        <v>0</v>
      </c>
      <c r="F222" s="44">
        <f t="shared" si="28"/>
        <v>0</v>
      </c>
      <c r="G222" s="45">
        <f t="shared" si="29"/>
        <v>0</v>
      </c>
      <c r="H222" s="44">
        <f>СРС!C68</f>
        <v>0</v>
      </c>
      <c r="I222" s="44">
        <f>СРС!D68</f>
        <v>0</v>
      </c>
      <c r="J222" s="44">
        <f>СРС!E68</f>
        <v>0</v>
      </c>
      <c r="K222" s="44">
        <f>СРС!F68</f>
        <v>0</v>
      </c>
      <c r="L222" s="44">
        <f>СРС!G68</f>
        <v>0</v>
      </c>
      <c r="M222" s="44">
        <f>СРС!H68</f>
        <v>0</v>
      </c>
      <c r="N222" s="44">
        <f>СРС!I68</f>
        <v>0</v>
      </c>
      <c r="O222" s="44">
        <f>СРС!J68</f>
        <v>0</v>
      </c>
      <c r="P222" s="44">
        <f>СРС!K68</f>
        <v>0</v>
      </c>
      <c r="Q222" s="44">
        <f>СРС!L68</f>
        <v>0</v>
      </c>
      <c r="R222" s="44">
        <f>СРС!M68</f>
        <v>0</v>
      </c>
      <c r="S222" s="44">
        <f>СРС!N68</f>
        <v>0</v>
      </c>
      <c r="T222" s="44">
        <f>СРС!O68</f>
        <v>0</v>
      </c>
      <c r="U222" s="44">
        <f>СРС!P68</f>
        <v>0</v>
      </c>
      <c r="V222" s="44">
        <f>СРС!Q68</f>
        <v>0</v>
      </c>
      <c r="W222" s="45">
        <f t="shared" si="32"/>
        <v>0</v>
      </c>
      <c r="X222" s="47">
        <f>Теор!Q31</f>
        <v>0</v>
      </c>
      <c r="Y222" s="47">
        <f>Теор!R31</f>
        <v>0</v>
      </c>
      <c r="Z222" s="47">
        <f>Теор!S31</f>
        <v>0</v>
      </c>
      <c r="AA222" s="47">
        <f>Теор!T31</f>
        <v>0</v>
      </c>
      <c r="AB222" s="47">
        <f>Теор!U31</f>
        <v>0</v>
      </c>
      <c r="AC222" s="47">
        <f>Теор!V31</f>
        <v>0</v>
      </c>
      <c r="AD222" s="47">
        <f>Теор!W31</f>
        <v>0</v>
      </c>
      <c r="AE222" s="47">
        <f>Теор!X31</f>
        <v>0</v>
      </c>
      <c r="AF222" s="47">
        <f>Теор!P31</f>
        <v>0</v>
      </c>
      <c r="AG222" s="48">
        <f t="shared" si="30"/>
        <v>0</v>
      </c>
      <c r="AJ222" s="49"/>
    </row>
    <row r="223" spans="1:36" ht="5.25" customHeight="1">
      <c r="A223" s="42">
        <v>19</v>
      </c>
      <c r="B223" s="24"/>
      <c r="C223" s="44">
        <f t="shared" si="25"/>
        <v>0</v>
      </c>
      <c r="D223" s="44">
        <f t="shared" si="26"/>
        <v>0</v>
      </c>
      <c r="E223" s="44">
        <f t="shared" si="27"/>
        <v>0</v>
      </c>
      <c r="F223" s="44">
        <f t="shared" si="28"/>
        <v>0</v>
      </c>
      <c r="G223" s="45">
        <f t="shared" si="29"/>
        <v>0</v>
      </c>
      <c r="H223" s="44">
        <f>СРС!C69</f>
        <v>0</v>
      </c>
      <c r="I223" s="44">
        <f>СРС!D69</f>
        <v>0</v>
      </c>
      <c r="J223" s="44">
        <f>СРС!E69</f>
        <v>0</v>
      </c>
      <c r="K223" s="44">
        <f>СРС!F69</f>
        <v>0</v>
      </c>
      <c r="L223" s="44">
        <f>СРС!G69</f>
        <v>0</v>
      </c>
      <c r="M223" s="44">
        <f>СРС!H69</f>
        <v>0</v>
      </c>
      <c r="N223" s="44">
        <f>СРС!I69</f>
        <v>0</v>
      </c>
      <c r="O223" s="44">
        <f>СРС!J69</f>
        <v>0</v>
      </c>
      <c r="P223" s="44">
        <f>СРС!K69</f>
        <v>0</v>
      </c>
      <c r="Q223" s="44">
        <f>СРС!L69</f>
        <v>0</v>
      </c>
      <c r="R223" s="44">
        <f>СРС!M69</f>
        <v>0</v>
      </c>
      <c r="S223" s="44">
        <f>СРС!N69</f>
        <v>0</v>
      </c>
      <c r="T223" s="44">
        <f>СРС!O69</f>
        <v>0</v>
      </c>
      <c r="U223" s="44">
        <f>СРС!P69</f>
        <v>0</v>
      </c>
      <c r="V223" s="44">
        <f>СРС!Q69</f>
        <v>0</v>
      </c>
      <c r="W223" s="45">
        <f t="shared" si="32"/>
        <v>0</v>
      </c>
      <c r="X223" s="47">
        <f>Теор!Q32</f>
        <v>0</v>
      </c>
      <c r="Y223" s="47">
        <f>Теор!R32</f>
        <v>0</v>
      </c>
      <c r="Z223" s="47">
        <f>Теор!S32</f>
        <v>0</v>
      </c>
      <c r="AA223" s="47">
        <f>Теор!T32</f>
        <v>0</v>
      </c>
      <c r="AB223" s="47">
        <f>Теор!U32</f>
        <v>0</v>
      </c>
      <c r="AC223" s="47">
        <f>Теор!V32</f>
        <v>0</v>
      </c>
      <c r="AD223" s="47">
        <f>Теор!W32</f>
        <v>0</v>
      </c>
      <c r="AE223" s="47">
        <f>Теор!X32</f>
        <v>0</v>
      </c>
      <c r="AF223" s="47">
        <f>Теор!P32</f>
        <v>0</v>
      </c>
      <c r="AG223" s="48">
        <f t="shared" si="30"/>
        <v>0</v>
      </c>
      <c r="AJ223" s="49"/>
    </row>
    <row r="224" spans="1:36" ht="5.25" customHeight="1">
      <c r="A224" s="42">
        <v>20</v>
      </c>
      <c r="B224" s="24"/>
      <c r="C224" s="44">
        <f t="shared" si="25"/>
        <v>0</v>
      </c>
      <c r="D224" s="44">
        <f t="shared" si="26"/>
        <v>0</v>
      </c>
      <c r="E224" s="44">
        <f t="shared" si="27"/>
        <v>0</v>
      </c>
      <c r="F224" s="44">
        <f t="shared" si="28"/>
        <v>0</v>
      </c>
      <c r="G224" s="45">
        <f t="shared" si="29"/>
        <v>0</v>
      </c>
      <c r="H224" s="44">
        <f>СРС!C70</f>
        <v>0</v>
      </c>
      <c r="I224" s="44">
        <f>СРС!D70</f>
        <v>0</v>
      </c>
      <c r="J224" s="44">
        <f>СРС!E70</f>
        <v>0</v>
      </c>
      <c r="K224" s="44">
        <f>СРС!F70</f>
        <v>0</v>
      </c>
      <c r="L224" s="44">
        <f>СРС!G70</f>
        <v>0</v>
      </c>
      <c r="M224" s="44">
        <f>СРС!H70</f>
        <v>0</v>
      </c>
      <c r="N224" s="44">
        <f>СРС!I70</f>
        <v>0</v>
      </c>
      <c r="O224" s="44">
        <f>СРС!J70</f>
        <v>0</v>
      </c>
      <c r="P224" s="44">
        <f>СРС!K70</f>
        <v>0</v>
      </c>
      <c r="Q224" s="44">
        <f>СРС!L70</f>
        <v>0</v>
      </c>
      <c r="R224" s="44">
        <f>СРС!M70</f>
        <v>0</v>
      </c>
      <c r="S224" s="44">
        <f>СРС!N70</f>
        <v>0</v>
      </c>
      <c r="T224" s="44">
        <f>СРС!O70</f>
        <v>0</v>
      </c>
      <c r="U224" s="44">
        <f>СРС!P70</f>
        <v>0</v>
      </c>
      <c r="V224" s="44">
        <f>СРС!Q70</f>
        <v>0</v>
      </c>
      <c r="W224" s="45">
        <f t="shared" si="32"/>
        <v>0</v>
      </c>
      <c r="X224" s="47">
        <f>Теор!Q33</f>
        <v>0</v>
      </c>
      <c r="Y224" s="47">
        <f>Теор!R33</f>
        <v>0</v>
      </c>
      <c r="Z224" s="47">
        <f>Теор!S33</f>
        <v>0</v>
      </c>
      <c r="AA224" s="47">
        <f>Теор!T33</f>
        <v>0</v>
      </c>
      <c r="AB224" s="47">
        <f>Теор!U33</f>
        <v>0</v>
      </c>
      <c r="AC224" s="47">
        <f>Теор!V33</f>
        <v>0</v>
      </c>
      <c r="AD224" s="47">
        <f>Теор!W33</f>
        <v>0</v>
      </c>
      <c r="AE224" s="47">
        <f>Теор!X33</f>
        <v>0</v>
      </c>
      <c r="AF224" s="47">
        <f>Теор!P33</f>
        <v>0</v>
      </c>
      <c r="AG224" s="48">
        <f t="shared" si="30"/>
        <v>0</v>
      </c>
      <c r="AJ224" s="49"/>
    </row>
    <row r="225" spans="1:36" ht="5.25" customHeight="1">
      <c r="A225" s="42">
        <v>21</v>
      </c>
      <c r="B225" s="24"/>
      <c r="C225" s="44">
        <f t="shared" si="25"/>
        <v>0</v>
      </c>
      <c r="D225" s="44">
        <f t="shared" si="26"/>
        <v>0</v>
      </c>
      <c r="E225" s="44">
        <f t="shared" si="27"/>
        <v>0</v>
      </c>
      <c r="F225" s="44">
        <f t="shared" si="28"/>
        <v>0</v>
      </c>
      <c r="G225" s="45">
        <f t="shared" si="29"/>
        <v>0</v>
      </c>
      <c r="H225" s="44">
        <f>СРС!C71</f>
        <v>0</v>
      </c>
      <c r="I225" s="44">
        <f>СРС!D71</f>
        <v>0</v>
      </c>
      <c r="J225" s="44">
        <f>СРС!E71</f>
        <v>0</v>
      </c>
      <c r="K225" s="44">
        <f>СРС!F71</f>
        <v>0</v>
      </c>
      <c r="L225" s="44">
        <f>СРС!G71</f>
        <v>0</v>
      </c>
      <c r="M225" s="44">
        <f>СРС!H71</f>
        <v>0</v>
      </c>
      <c r="N225" s="44">
        <f>СРС!I71</f>
        <v>0</v>
      </c>
      <c r="O225" s="44">
        <f>СРС!J71</f>
        <v>0</v>
      </c>
      <c r="P225" s="44">
        <f>СРС!K71</f>
        <v>0</v>
      </c>
      <c r="Q225" s="44">
        <f>СРС!L71</f>
        <v>0</v>
      </c>
      <c r="R225" s="44">
        <f>СРС!M71</f>
        <v>0</v>
      </c>
      <c r="S225" s="44">
        <f>СРС!N71</f>
        <v>0</v>
      </c>
      <c r="T225" s="44">
        <f>СРС!O71</f>
        <v>0</v>
      </c>
      <c r="U225" s="44">
        <f>СРС!P71</f>
        <v>0</v>
      </c>
      <c r="V225" s="44">
        <f>СРС!Q71</f>
        <v>0</v>
      </c>
      <c r="W225" s="45">
        <f t="shared" si="32"/>
        <v>0</v>
      </c>
      <c r="X225" s="47">
        <f>Теор!Q34</f>
        <v>0</v>
      </c>
      <c r="Y225" s="47">
        <f>Теор!R34</f>
        <v>0</v>
      </c>
      <c r="Z225" s="47">
        <f>Теор!S34</f>
        <v>0</v>
      </c>
      <c r="AA225" s="47">
        <f>Теор!T34</f>
        <v>0</v>
      </c>
      <c r="AB225" s="47">
        <f>Теор!U34</f>
        <v>0</v>
      </c>
      <c r="AC225" s="47">
        <f>Теор!V34</f>
        <v>0</v>
      </c>
      <c r="AD225" s="47">
        <f>Теор!W34</f>
        <v>0</v>
      </c>
      <c r="AE225" s="47">
        <f>Теор!X34</f>
        <v>0</v>
      </c>
      <c r="AF225" s="47">
        <f>Теор!P34</f>
        <v>0</v>
      </c>
      <c r="AG225" s="48">
        <f t="shared" si="30"/>
        <v>0</v>
      </c>
      <c r="AJ225" s="49"/>
    </row>
    <row r="226" spans="1:36" ht="5.25" customHeight="1">
      <c r="A226" s="42">
        <v>22</v>
      </c>
      <c r="B226" s="24"/>
      <c r="C226" s="44">
        <f t="shared" si="25"/>
        <v>0</v>
      </c>
      <c r="D226" s="44">
        <f t="shared" si="26"/>
        <v>0</v>
      </c>
      <c r="E226" s="44">
        <f t="shared" si="27"/>
        <v>0</v>
      </c>
      <c r="F226" s="44">
        <f t="shared" si="28"/>
        <v>0</v>
      </c>
      <c r="G226" s="45">
        <f t="shared" si="29"/>
        <v>0</v>
      </c>
      <c r="H226" s="44">
        <f>СРС!C72</f>
        <v>0</v>
      </c>
      <c r="I226" s="44">
        <f>СРС!D72</f>
        <v>0</v>
      </c>
      <c r="J226" s="44">
        <f>СРС!E72</f>
        <v>0</v>
      </c>
      <c r="K226" s="44">
        <f>СРС!F72</f>
        <v>0</v>
      </c>
      <c r="L226" s="44">
        <f>СРС!G72</f>
        <v>0</v>
      </c>
      <c r="M226" s="44">
        <f>СРС!H72</f>
        <v>0</v>
      </c>
      <c r="N226" s="44">
        <f>СРС!I72</f>
        <v>0</v>
      </c>
      <c r="O226" s="44">
        <f>СРС!J72</f>
        <v>0</v>
      </c>
      <c r="P226" s="44">
        <f>СРС!K72</f>
        <v>0</v>
      </c>
      <c r="Q226" s="44">
        <f>СРС!L72</f>
        <v>0</v>
      </c>
      <c r="R226" s="44">
        <f>СРС!M72</f>
        <v>0</v>
      </c>
      <c r="S226" s="44">
        <f>СРС!N72</f>
        <v>0</v>
      </c>
      <c r="T226" s="44">
        <f>СРС!O72</f>
        <v>0</v>
      </c>
      <c r="U226" s="44">
        <f>СРС!P72</f>
        <v>0</v>
      </c>
      <c r="V226" s="44">
        <f>СРС!Q72</f>
        <v>0</v>
      </c>
      <c r="W226" s="45">
        <f t="shared" si="32"/>
        <v>0</v>
      </c>
      <c r="X226" s="47">
        <f>Теор!Q35</f>
        <v>0</v>
      </c>
      <c r="Y226" s="47">
        <f>Теор!R35</f>
        <v>0</v>
      </c>
      <c r="Z226" s="47">
        <f>Теор!S35</f>
        <v>0</v>
      </c>
      <c r="AA226" s="47">
        <f>Теор!T35</f>
        <v>0</v>
      </c>
      <c r="AB226" s="47">
        <f>Теор!U35</f>
        <v>0</v>
      </c>
      <c r="AC226" s="47">
        <f>Теор!V35</f>
        <v>0</v>
      </c>
      <c r="AD226" s="47">
        <f>Теор!W35</f>
        <v>0</v>
      </c>
      <c r="AE226" s="47">
        <f>Теор!X35</f>
        <v>0</v>
      </c>
      <c r="AF226" s="47">
        <f>Теор!P35</f>
        <v>0</v>
      </c>
      <c r="AG226" s="48">
        <f t="shared" si="30"/>
        <v>0</v>
      </c>
      <c r="AJ226" s="49"/>
    </row>
    <row r="227" spans="1:36" ht="5.25" customHeight="1">
      <c r="A227" s="42">
        <v>23</v>
      </c>
      <c r="B227" s="24"/>
      <c r="C227" s="44">
        <f t="shared" si="25"/>
        <v>0</v>
      </c>
      <c r="D227" s="44">
        <f t="shared" si="26"/>
        <v>0</v>
      </c>
      <c r="E227" s="44">
        <f t="shared" si="27"/>
        <v>0</v>
      </c>
      <c r="F227" s="44">
        <f t="shared" si="28"/>
        <v>0</v>
      </c>
      <c r="G227" s="45">
        <f t="shared" si="29"/>
        <v>0</v>
      </c>
      <c r="H227" s="44">
        <f>СРС!C73</f>
        <v>0</v>
      </c>
      <c r="I227" s="44">
        <f>СРС!D73</f>
        <v>0</v>
      </c>
      <c r="J227" s="44">
        <f>СРС!E73</f>
        <v>0</v>
      </c>
      <c r="K227" s="44">
        <f>СРС!F73</f>
        <v>0</v>
      </c>
      <c r="L227" s="44">
        <f>СРС!G73</f>
        <v>0</v>
      </c>
      <c r="M227" s="44">
        <f>СРС!H73</f>
        <v>0</v>
      </c>
      <c r="N227" s="44">
        <f>СРС!I73</f>
        <v>0</v>
      </c>
      <c r="O227" s="44">
        <f>СРС!J73</f>
        <v>0</v>
      </c>
      <c r="P227" s="44">
        <f>СРС!K73</f>
        <v>0</v>
      </c>
      <c r="Q227" s="44">
        <f>СРС!L73</f>
        <v>0</v>
      </c>
      <c r="R227" s="44">
        <f>СРС!M73</f>
        <v>0</v>
      </c>
      <c r="S227" s="44">
        <f>СРС!N73</f>
        <v>0</v>
      </c>
      <c r="T227" s="44">
        <f>СРС!O73</f>
        <v>0</v>
      </c>
      <c r="U227" s="44">
        <f>СРС!P73</f>
        <v>0</v>
      </c>
      <c r="V227" s="44">
        <f>СРС!Q73</f>
        <v>0</v>
      </c>
      <c r="W227" s="45">
        <f t="shared" si="32"/>
        <v>0</v>
      </c>
      <c r="X227" s="44">
        <f>Теор!Q36</f>
        <v>0</v>
      </c>
      <c r="Y227" s="44">
        <f>Теор!R36</f>
        <v>0</v>
      </c>
      <c r="Z227" s="47">
        <f>Теор!S36</f>
        <v>0</v>
      </c>
      <c r="AA227" s="47">
        <f>Теор!T36</f>
        <v>0</v>
      </c>
      <c r="AB227" s="47">
        <f>Теор!U36</f>
        <v>0</v>
      </c>
      <c r="AC227" s="47">
        <f>Теор!V36</f>
        <v>0</v>
      </c>
      <c r="AD227" s="47">
        <f>Теор!W36</f>
        <v>0</v>
      </c>
      <c r="AE227" s="47">
        <f>Теор!X36</f>
        <v>0</v>
      </c>
      <c r="AF227" s="47">
        <f>Теор!P36</f>
        <v>0</v>
      </c>
      <c r="AG227" s="48">
        <f t="shared" si="30"/>
        <v>0</v>
      </c>
      <c r="AJ227" s="49"/>
    </row>
    <row r="228" spans="1:36" ht="5.25" customHeight="1">
      <c r="A228" s="42">
        <v>24</v>
      </c>
      <c r="B228" s="24"/>
      <c r="C228" s="44">
        <f t="shared" si="25"/>
        <v>0</v>
      </c>
      <c r="D228" s="44">
        <f t="shared" si="26"/>
        <v>0</v>
      </c>
      <c r="E228" s="44">
        <f t="shared" si="27"/>
        <v>0</v>
      </c>
      <c r="F228" s="44">
        <f t="shared" si="28"/>
        <v>0</v>
      </c>
      <c r="G228" s="45">
        <f t="shared" si="29"/>
        <v>0</v>
      </c>
      <c r="H228" s="44">
        <f>СРС!C74</f>
        <v>0</v>
      </c>
      <c r="I228" s="44">
        <f>СРС!D74</f>
        <v>0</v>
      </c>
      <c r="J228" s="44">
        <f>СРС!E74</f>
        <v>0</v>
      </c>
      <c r="K228" s="44">
        <f>СРС!F74</f>
        <v>0</v>
      </c>
      <c r="L228" s="44">
        <f>СРС!G74</f>
        <v>0</v>
      </c>
      <c r="M228" s="44">
        <f>СРС!H74</f>
        <v>0</v>
      </c>
      <c r="N228" s="44">
        <f>СРС!I74</f>
        <v>0</v>
      </c>
      <c r="O228" s="44">
        <f>СРС!J74</f>
        <v>0</v>
      </c>
      <c r="P228" s="44">
        <f>СРС!K74</f>
        <v>0</v>
      </c>
      <c r="Q228" s="44">
        <f>СРС!L74</f>
        <v>0</v>
      </c>
      <c r="R228" s="44">
        <f>СРС!M74</f>
        <v>0</v>
      </c>
      <c r="S228" s="44">
        <f>СРС!N74</f>
        <v>0</v>
      </c>
      <c r="T228" s="44">
        <f>СРС!O74</f>
        <v>0</v>
      </c>
      <c r="U228" s="44">
        <f>СРС!P74</f>
        <v>0</v>
      </c>
      <c r="V228" s="44">
        <f>СРС!Q74</f>
        <v>0</v>
      </c>
      <c r="W228" s="45">
        <f t="shared" si="32"/>
        <v>0</v>
      </c>
      <c r="X228" s="47">
        <f>Теор!Q37</f>
        <v>0</v>
      </c>
      <c r="Y228" s="47">
        <f>Теор!R37</f>
        <v>0</v>
      </c>
      <c r="Z228" s="47">
        <f>Теор!S37</f>
        <v>0</v>
      </c>
      <c r="AA228" s="47">
        <f>Теор!T37</f>
        <v>0</v>
      </c>
      <c r="AB228" s="47">
        <f>Теор!U37</f>
        <v>0</v>
      </c>
      <c r="AC228" s="47">
        <f>Теор!V37</f>
        <v>0</v>
      </c>
      <c r="AD228" s="47">
        <f>Теор!W37</f>
        <v>0</v>
      </c>
      <c r="AE228" s="47">
        <f>Теор!X37</f>
        <v>0</v>
      </c>
      <c r="AF228" s="47">
        <f>Теор!P37</f>
        <v>0</v>
      </c>
      <c r="AG228" s="48">
        <f t="shared" si="30"/>
        <v>0</v>
      </c>
      <c r="AJ228" s="49"/>
    </row>
    <row r="229" spans="1:36" ht="5.25" customHeight="1">
      <c r="A229" s="42">
        <v>25</v>
      </c>
      <c r="B229" s="24"/>
      <c r="C229" s="44">
        <f t="shared" si="25"/>
        <v>0</v>
      </c>
      <c r="D229" s="44">
        <f t="shared" si="26"/>
        <v>0</v>
      </c>
      <c r="E229" s="44">
        <f t="shared" si="27"/>
        <v>0</v>
      </c>
      <c r="F229" s="44">
        <f t="shared" si="28"/>
        <v>0</v>
      </c>
      <c r="G229" s="45">
        <f t="shared" si="29"/>
        <v>0</v>
      </c>
      <c r="H229" s="44">
        <f>СРС!C75</f>
        <v>0</v>
      </c>
      <c r="I229" s="44">
        <f>СРС!D75</f>
        <v>0</v>
      </c>
      <c r="J229" s="44">
        <f>СРС!E75</f>
        <v>0</v>
      </c>
      <c r="K229" s="44">
        <f>СРС!F75</f>
        <v>0</v>
      </c>
      <c r="L229" s="44">
        <f>СРС!G75</f>
        <v>0</v>
      </c>
      <c r="M229" s="44">
        <f>СРС!H75</f>
        <v>0</v>
      </c>
      <c r="N229" s="44">
        <f>СРС!I75</f>
        <v>0</v>
      </c>
      <c r="O229" s="44">
        <f>СРС!J75</f>
        <v>0</v>
      </c>
      <c r="P229" s="44">
        <f>СРС!K75</f>
        <v>0</v>
      </c>
      <c r="Q229" s="44">
        <f>СРС!L75</f>
        <v>0</v>
      </c>
      <c r="R229" s="44">
        <f>СРС!M75</f>
        <v>0</v>
      </c>
      <c r="S229" s="44">
        <f>СРС!N75</f>
        <v>0</v>
      </c>
      <c r="T229" s="44">
        <f>СРС!O75</f>
        <v>0</v>
      </c>
      <c r="U229" s="44">
        <f>СРС!P75</f>
        <v>0</v>
      </c>
      <c r="V229" s="44">
        <f>СРС!Q75</f>
        <v>0</v>
      </c>
      <c r="W229" s="45">
        <f t="shared" si="32"/>
        <v>0</v>
      </c>
      <c r="X229" s="47">
        <f>Теор!Q38</f>
        <v>0</v>
      </c>
      <c r="Y229" s="47">
        <f>Теор!R38</f>
        <v>0</v>
      </c>
      <c r="Z229" s="47">
        <f>Теор!S38</f>
        <v>0</v>
      </c>
      <c r="AA229" s="47">
        <f>Теор!T38</f>
        <v>0</v>
      </c>
      <c r="AB229" s="47">
        <f>Теор!U38</f>
        <v>0</v>
      </c>
      <c r="AC229" s="47">
        <f>Теор!V38</f>
        <v>0</v>
      </c>
      <c r="AD229" s="47">
        <f>Теор!W38</f>
        <v>0</v>
      </c>
      <c r="AE229" s="47">
        <f>Теор!X38</f>
        <v>0</v>
      </c>
      <c r="AF229" s="47">
        <f>Теор!P38</f>
        <v>0</v>
      </c>
      <c r="AG229" s="48">
        <f t="shared" si="30"/>
        <v>0</v>
      </c>
      <c r="AJ229" s="49"/>
    </row>
    <row r="230" spans="1:36" ht="5.25" customHeight="1">
      <c r="A230" s="42">
        <v>26</v>
      </c>
      <c r="B230" s="24"/>
      <c r="C230" s="44">
        <f t="shared" si="25"/>
        <v>0</v>
      </c>
      <c r="D230" s="44">
        <f t="shared" si="26"/>
        <v>0</v>
      </c>
      <c r="E230" s="44">
        <f t="shared" si="27"/>
        <v>0</v>
      </c>
      <c r="F230" s="44">
        <f t="shared" si="28"/>
        <v>0</v>
      </c>
      <c r="G230" s="45">
        <f t="shared" si="29"/>
        <v>0</v>
      </c>
      <c r="H230" s="44">
        <f>СРС!C76</f>
        <v>0</v>
      </c>
      <c r="I230" s="44">
        <f>СРС!D76</f>
        <v>0</v>
      </c>
      <c r="J230" s="44">
        <f>СРС!E76</f>
        <v>0</v>
      </c>
      <c r="K230" s="44">
        <f>СРС!F76</f>
        <v>0</v>
      </c>
      <c r="L230" s="44">
        <f>СРС!G76</f>
        <v>0</v>
      </c>
      <c r="M230" s="44">
        <f>СРС!H76</f>
        <v>0</v>
      </c>
      <c r="N230" s="44">
        <f>СРС!I76</f>
        <v>0</v>
      </c>
      <c r="O230" s="44">
        <f>СРС!J76</f>
        <v>0</v>
      </c>
      <c r="P230" s="44">
        <f>СРС!K76</f>
        <v>0</v>
      </c>
      <c r="Q230" s="44">
        <f>СРС!L76</f>
        <v>0</v>
      </c>
      <c r="R230" s="44">
        <f>СРС!M76</f>
        <v>0</v>
      </c>
      <c r="S230" s="44">
        <f>СРС!N76</f>
        <v>0</v>
      </c>
      <c r="T230" s="44">
        <f>СРС!O76</f>
        <v>0</v>
      </c>
      <c r="U230" s="44">
        <f>СРС!P76</f>
        <v>0</v>
      </c>
      <c r="V230" s="44">
        <f>СРС!Q76</f>
        <v>0</v>
      </c>
      <c r="W230" s="45">
        <f t="shared" si="32"/>
        <v>0</v>
      </c>
      <c r="X230" s="47">
        <f>Теор!Q39</f>
        <v>0</v>
      </c>
      <c r="Y230" s="47">
        <f>Теор!R39</f>
        <v>0</v>
      </c>
      <c r="Z230" s="47">
        <f>Теор!S39</f>
        <v>0</v>
      </c>
      <c r="AA230" s="47">
        <f>Теор!T39</f>
        <v>0</v>
      </c>
      <c r="AB230" s="47">
        <f>Теор!U39</f>
        <v>0</v>
      </c>
      <c r="AC230" s="47">
        <f>Теор!V39</f>
        <v>0</v>
      </c>
      <c r="AD230" s="47">
        <f>Теор!W39</f>
        <v>0</v>
      </c>
      <c r="AE230" s="47">
        <f>Теор!X39</f>
        <v>0</v>
      </c>
      <c r="AF230" s="47">
        <f>Теор!P39</f>
        <v>0</v>
      </c>
      <c r="AG230" s="48">
        <f t="shared" si="30"/>
        <v>0</v>
      </c>
      <c r="AJ230" s="49"/>
    </row>
    <row r="231" spans="1:36" ht="5.25" customHeight="1">
      <c r="A231" s="42">
        <v>27</v>
      </c>
      <c r="B231" s="24"/>
      <c r="C231" s="44">
        <f t="shared" si="25"/>
        <v>0</v>
      </c>
      <c r="D231" s="44">
        <f t="shared" si="26"/>
        <v>0</v>
      </c>
      <c r="E231" s="44">
        <f t="shared" si="27"/>
        <v>0</v>
      </c>
      <c r="F231" s="44">
        <f t="shared" si="28"/>
        <v>0</v>
      </c>
      <c r="G231" s="45">
        <f t="shared" si="29"/>
        <v>0</v>
      </c>
      <c r="H231" s="44">
        <f>СРС!C77</f>
        <v>0</v>
      </c>
      <c r="I231" s="44">
        <f>СРС!D77</f>
        <v>0</v>
      </c>
      <c r="J231" s="44">
        <f>СРС!E77</f>
        <v>0</v>
      </c>
      <c r="K231" s="44">
        <f>СРС!F77</f>
        <v>0</v>
      </c>
      <c r="L231" s="44">
        <f>СРС!G77</f>
        <v>0</v>
      </c>
      <c r="M231" s="44">
        <f>СРС!H77</f>
        <v>0</v>
      </c>
      <c r="N231" s="44">
        <f>СРС!I77</f>
        <v>0</v>
      </c>
      <c r="O231" s="44">
        <f>СРС!J77</f>
        <v>0</v>
      </c>
      <c r="P231" s="44">
        <f>СРС!K77</f>
        <v>0</v>
      </c>
      <c r="Q231" s="44">
        <f>СРС!L77</f>
        <v>0</v>
      </c>
      <c r="R231" s="44">
        <f>СРС!M77</f>
        <v>0</v>
      </c>
      <c r="S231" s="44">
        <f>СРС!N77</f>
        <v>0</v>
      </c>
      <c r="T231" s="44">
        <f>СРС!O77</f>
        <v>0</v>
      </c>
      <c r="U231" s="44">
        <f>СРС!P77</f>
        <v>0</v>
      </c>
      <c r="V231" s="44">
        <f>СРС!Q77</f>
        <v>0</v>
      </c>
      <c r="W231" s="45">
        <f t="shared" si="32"/>
        <v>0</v>
      </c>
      <c r="X231" s="47">
        <f>Теор!Q40</f>
        <v>0</v>
      </c>
      <c r="Y231" s="47">
        <f>Теор!R40</f>
        <v>0</v>
      </c>
      <c r="Z231" s="47">
        <f>Теор!S40</f>
        <v>0</v>
      </c>
      <c r="AA231" s="47">
        <f>Теор!T40</f>
        <v>0</v>
      </c>
      <c r="AB231" s="47">
        <f>Теор!U40</f>
        <v>0</v>
      </c>
      <c r="AC231" s="47">
        <f>Теор!V40</f>
        <v>0</v>
      </c>
      <c r="AD231" s="47">
        <f>Теор!W40</f>
        <v>0</v>
      </c>
      <c r="AE231" s="47">
        <f>Теор!X40</f>
        <v>0</v>
      </c>
      <c r="AF231" s="47">
        <f>Теор!P40</f>
        <v>0</v>
      </c>
      <c r="AG231" s="48">
        <f t="shared" si="30"/>
        <v>0</v>
      </c>
      <c r="AJ231" s="49"/>
    </row>
    <row r="232" spans="1:36" ht="5.25" customHeight="1">
      <c r="A232" s="42">
        <v>28</v>
      </c>
      <c r="B232" s="24"/>
      <c r="C232" s="44">
        <f t="shared" si="25"/>
        <v>0</v>
      </c>
      <c r="D232" s="44">
        <f t="shared" si="26"/>
        <v>0</v>
      </c>
      <c r="E232" s="44">
        <f t="shared" si="27"/>
        <v>0</v>
      </c>
      <c r="F232" s="44">
        <f t="shared" si="28"/>
        <v>0</v>
      </c>
      <c r="G232" s="45">
        <f t="shared" si="29"/>
        <v>0</v>
      </c>
      <c r="H232" s="44">
        <f>СРС!C78</f>
        <v>0</v>
      </c>
      <c r="I232" s="44">
        <f>СРС!D78</f>
        <v>0</v>
      </c>
      <c r="J232" s="44">
        <f>СРС!E78</f>
        <v>0</v>
      </c>
      <c r="K232" s="44">
        <f>СРС!F78</f>
        <v>0</v>
      </c>
      <c r="L232" s="44">
        <f>СРС!G78</f>
        <v>0</v>
      </c>
      <c r="M232" s="44">
        <f>СРС!H78</f>
        <v>0</v>
      </c>
      <c r="N232" s="44">
        <f>СРС!I78</f>
        <v>0</v>
      </c>
      <c r="O232" s="44">
        <f>СРС!J78</f>
        <v>0</v>
      </c>
      <c r="P232" s="44">
        <f>СРС!K78</f>
        <v>0</v>
      </c>
      <c r="Q232" s="44">
        <f>СРС!L78</f>
        <v>0</v>
      </c>
      <c r="R232" s="44">
        <f>СРС!M78</f>
        <v>0</v>
      </c>
      <c r="S232" s="44">
        <f>СРС!N78</f>
        <v>0</v>
      </c>
      <c r="T232" s="44">
        <f>СРС!O78</f>
        <v>0</v>
      </c>
      <c r="U232" s="44">
        <f>СРС!P78</f>
        <v>0</v>
      </c>
      <c r="V232" s="44">
        <f>СРС!Q78</f>
        <v>0</v>
      </c>
      <c r="W232" s="45">
        <f t="shared" si="32"/>
        <v>0</v>
      </c>
      <c r="X232" s="47">
        <f>Теор!Q41</f>
        <v>0</v>
      </c>
      <c r="Y232" s="47">
        <f>Теор!R41</f>
        <v>0</v>
      </c>
      <c r="Z232" s="47">
        <f>Теор!S41</f>
        <v>0</v>
      </c>
      <c r="AA232" s="47">
        <f>Теор!T41</f>
        <v>0</v>
      </c>
      <c r="AB232" s="47">
        <f>Теор!U41</f>
        <v>0</v>
      </c>
      <c r="AC232" s="47">
        <f>Теор!V41</f>
        <v>0</v>
      </c>
      <c r="AD232" s="47">
        <f>Теор!W41</f>
        <v>0</v>
      </c>
      <c r="AE232" s="47">
        <f>Теор!X41</f>
        <v>0</v>
      </c>
      <c r="AF232" s="47">
        <f>Теор!P41</f>
        <v>0</v>
      </c>
      <c r="AG232" s="48">
        <f t="shared" si="30"/>
        <v>0</v>
      </c>
      <c r="AJ232" s="49"/>
    </row>
    <row r="233" spans="1:36" ht="5.25" customHeight="1">
      <c r="A233" s="42">
        <v>29</v>
      </c>
      <c r="B233" s="24"/>
      <c r="C233" s="44">
        <f t="shared" si="25"/>
        <v>0</v>
      </c>
      <c r="D233" s="44">
        <f t="shared" si="26"/>
        <v>0</v>
      </c>
      <c r="E233" s="44">
        <f t="shared" si="27"/>
        <v>0</v>
      </c>
      <c r="F233" s="44">
        <f t="shared" si="28"/>
        <v>0</v>
      </c>
      <c r="G233" s="45">
        <f t="shared" si="29"/>
        <v>0</v>
      </c>
      <c r="H233" s="44">
        <f>СРС!C79</f>
        <v>0</v>
      </c>
      <c r="I233" s="44">
        <f>СРС!D79</f>
        <v>0</v>
      </c>
      <c r="J233" s="44">
        <f>СРС!E79</f>
        <v>0</v>
      </c>
      <c r="K233" s="44">
        <f>СРС!F79</f>
        <v>0</v>
      </c>
      <c r="L233" s="44">
        <f>СРС!G79</f>
        <v>0</v>
      </c>
      <c r="M233" s="44">
        <f>СРС!H79</f>
        <v>0</v>
      </c>
      <c r="N233" s="44">
        <f>СРС!I79</f>
        <v>0</v>
      </c>
      <c r="O233" s="44">
        <f>СРС!J79</f>
        <v>0</v>
      </c>
      <c r="P233" s="44">
        <f>СРС!K79</f>
        <v>0</v>
      </c>
      <c r="Q233" s="44">
        <f>СРС!L79</f>
        <v>0</v>
      </c>
      <c r="R233" s="44">
        <f>СРС!M79</f>
        <v>0</v>
      </c>
      <c r="S233" s="44">
        <f>СРС!N79</f>
        <v>0</v>
      </c>
      <c r="T233" s="44">
        <f>СРС!O79</f>
        <v>0</v>
      </c>
      <c r="U233" s="44">
        <f>СРС!P79</f>
        <v>0</v>
      </c>
      <c r="V233" s="44">
        <f>СРС!Q79</f>
        <v>0</v>
      </c>
      <c r="W233" s="45">
        <f t="shared" si="32"/>
        <v>0</v>
      </c>
      <c r="X233" s="47">
        <f>Теор!Q42</f>
        <v>0</v>
      </c>
      <c r="Y233" s="47">
        <f>Теор!R42</f>
        <v>0</v>
      </c>
      <c r="Z233" s="47">
        <f>Теор!S42</f>
        <v>0</v>
      </c>
      <c r="AA233" s="47">
        <f>Теор!T42</f>
        <v>0</v>
      </c>
      <c r="AB233" s="47">
        <f>Теор!U42</f>
        <v>0</v>
      </c>
      <c r="AC233" s="47">
        <f>Теор!V42</f>
        <v>0</v>
      </c>
      <c r="AD233" s="47">
        <f>Теор!W42</f>
        <v>0</v>
      </c>
      <c r="AE233" s="47">
        <f>Теор!X42</f>
        <v>0</v>
      </c>
      <c r="AF233" s="47">
        <f>Теор!P42</f>
        <v>0</v>
      </c>
      <c r="AG233" s="48">
        <f t="shared" si="30"/>
        <v>0</v>
      </c>
      <c r="AJ233" s="49"/>
    </row>
    <row r="234" ht="12.75">
      <c r="B234" s="32" t="s">
        <v>73</v>
      </c>
    </row>
    <row r="235" s="2" customFormat="1" ht="9.75" customHeight="1">
      <c r="B235" s="135" t="s">
        <v>115</v>
      </c>
    </row>
    <row r="236" s="2" customFormat="1" ht="9.75">
      <c r="B236" s="135"/>
    </row>
    <row r="237" s="2" customFormat="1" ht="9.75">
      <c r="B237" s="135"/>
    </row>
    <row r="238" ht="12.75">
      <c r="B238" s="135"/>
    </row>
    <row r="240" ht="108" customHeight="1"/>
    <row r="241" spans="1:33" ht="12.75">
      <c r="A241" s="2"/>
      <c r="B241" s="3" t="s">
        <v>0</v>
      </c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5" t="s">
        <v>1</v>
      </c>
      <c r="V241" s="6"/>
      <c r="W241" s="6"/>
      <c r="X241" s="6"/>
      <c r="Y241" s="6"/>
      <c r="Z241" s="6"/>
      <c r="AA241" s="6"/>
      <c r="AB241" s="2"/>
      <c r="AC241" s="2"/>
      <c r="AD241" s="2"/>
      <c r="AE241" s="2"/>
      <c r="AF241" s="2"/>
      <c r="AG241" s="7"/>
    </row>
    <row r="242" spans="1:33" ht="12.75" customHeight="1">
      <c r="A242" s="2"/>
      <c r="B242" s="117" t="s">
        <v>2</v>
      </c>
      <c r="C242" s="117"/>
      <c r="D242" s="117"/>
      <c r="E242" s="117"/>
      <c r="F242" s="117"/>
      <c r="G242" s="117"/>
      <c r="H242" s="117"/>
      <c r="I242" s="117"/>
      <c r="J242" s="2"/>
      <c r="K242" s="2"/>
      <c r="L242" s="2"/>
      <c r="M242" s="2"/>
      <c r="N242" s="2"/>
      <c r="O242" s="2"/>
      <c r="P242" s="9"/>
      <c r="Q242" s="9"/>
      <c r="R242" s="9"/>
      <c r="S242" s="9"/>
      <c r="T242" s="9"/>
      <c r="U242" s="118" t="s">
        <v>3</v>
      </c>
      <c r="V242" s="118"/>
      <c r="W242" s="118"/>
      <c r="X242" s="118"/>
      <c r="Y242" s="118"/>
      <c r="Z242" s="118"/>
      <c r="AA242" s="118"/>
      <c r="AB242" s="118"/>
      <c r="AC242" s="118"/>
      <c r="AD242" s="10"/>
      <c r="AE242" s="2"/>
      <c r="AF242" s="2"/>
      <c r="AG242" s="7"/>
    </row>
    <row r="243" spans="1:33" ht="12.75" customHeight="1">
      <c r="A243" s="2"/>
      <c r="B243" s="11" t="s">
        <v>4</v>
      </c>
      <c r="C243" s="11"/>
      <c r="D243" s="11"/>
      <c r="E243" s="119" t="str">
        <f>E194</f>
        <v>МЕНЕДЖМЕНТ</v>
      </c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8" t="s">
        <v>6</v>
      </c>
      <c r="V243" s="118"/>
      <c r="W243" s="118"/>
      <c r="X243" s="118"/>
      <c r="Y243" s="118"/>
      <c r="Z243" s="118"/>
      <c r="AA243" s="118"/>
      <c r="AB243" s="118"/>
      <c r="AC243" s="118"/>
      <c r="AD243" s="10"/>
      <c r="AE243" s="2"/>
      <c r="AF243" s="2"/>
      <c r="AG243" s="13"/>
    </row>
    <row r="244" spans="1:33" ht="12.75" customHeight="1">
      <c r="A244" s="2"/>
      <c r="B244" s="5" t="s">
        <v>7</v>
      </c>
      <c r="C244" s="119" t="str">
        <f>C195</f>
        <v>080114 Экономика и бухгалтерский учет (по отраслям)</v>
      </c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8" t="s">
        <v>9</v>
      </c>
      <c r="V244" s="118"/>
      <c r="W244" s="118"/>
      <c r="X244" s="118"/>
      <c r="Y244" s="118"/>
      <c r="Z244" s="118"/>
      <c r="AA244" s="118"/>
      <c r="AB244" s="118"/>
      <c r="AC244" s="118"/>
      <c r="AD244" s="10"/>
      <c r="AE244" s="2"/>
      <c r="AF244" s="2"/>
      <c r="AG244" s="7"/>
    </row>
    <row r="245" spans="1:33" ht="12.75">
      <c r="A245" s="2"/>
      <c r="B245" s="2"/>
      <c r="C245" s="120" t="s">
        <v>10</v>
      </c>
      <c r="D245" s="120"/>
      <c r="E245" s="12">
        <f>E196</f>
        <v>2</v>
      </c>
      <c r="F245" s="120" t="s">
        <v>11</v>
      </c>
      <c r="G245" s="120"/>
      <c r="H245" s="119" t="str">
        <f>H196</f>
        <v>147к</v>
      </c>
      <c r="I245" s="119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7"/>
    </row>
    <row r="246" spans="1:33" ht="12.75">
      <c r="A246" s="2"/>
      <c r="B246" s="5" t="s">
        <v>13</v>
      </c>
      <c r="C246" s="119">
        <f>C197</f>
        <v>90</v>
      </c>
      <c r="D246" s="119"/>
      <c r="E246" s="120" t="s">
        <v>14</v>
      </c>
      <c r="F246" s="120"/>
      <c r="G246" s="120"/>
      <c r="H246" s="120"/>
      <c r="I246" s="120"/>
      <c r="J246" s="120"/>
      <c r="K246" s="120"/>
      <c r="L246" s="119">
        <f>L197</f>
        <v>64</v>
      </c>
      <c r="M246" s="119"/>
      <c r="N246" s="120" t="s">
        <v>15</v>
      </c>
      <c r="O246" s="120"/>
      <c r="P246" s="119">
        <f>P197</f>
        <v>32</v>
      </c>
      <c r="Q246" s="119"/>
      <c r="R246" s="2"/>
      <c r="S246" s="120" t="s">
        <v>16</v>
      </c>
      <c r="T246" s="120"/>
      <c r="U246" s="120"/>
      <c r="V246" s="120"/>
      <c r="W246" s="120"/>
      <c r="X246" s="120"/>
      <c r="Y246" s="2"/>
      <c r="Z246" s="2"/>
      <c r="AA246" s="2"/>
      <c r="AB246" s="2"/>
      <c r="AC246" s="2"/>
      <c r="AD246" s="2"/>
      <c r="AE246" s="2"/>
      <c r="AF246" s="2"/>
      <c r="AG246" s="14"/>
    </row>
    <row r="247" spans="1:33" ht="12.75">
      <c r="A247" s="2"/>
      <c r="B247" s="5" t="s">
        <v>17</v>
      </c>
      <c r="C247" s="12" t="str">
        <f>C198</f>
        <v>-</v>
      </c>
      <c r="D247" s="120" t="s">
        <v>19</v>
      </c>
      <c r="E247" s="120"/>
      <c r="F247" s="120"/>
      <c r="G247" s="120"/>
      <c r="H247" s="120"/>
      <c r="I247" s="120"/>
      <c r="J247" s="119">
        <f>J198</f>
        <v>34</v>
      </c>
      <c r="K247" s="119"/>
      <c r="L247" s="2"/>
      <c r="M247" s="2"/>
      <c r="N247" s="2"/>
      <c r="O247" s="10"/>
      <c r="P247" s="10"/>
      <c r="Q247" s="10"/>
      <c r="R247" s="10"/>
      <c r="S247" s="121">
        <f>S151</f>
        <v>0</v>
      </c>
      <c r="T247" s="121"/>
      <c r="U247" s="121"/>
      <c r="V247" s="121"/>
      <c r="W247" s="121"/>
      <c r="X247" s="121"/>
      <c r="Y247" s="10"/>
      <c r="Z247" s="2"/>
      <c r="AA247" s="2"/>
      <c r="AB247" s="2"/>
      <c r="AC247" s="2"/>
      <c r="AD247" s="2"/>
      <c r="AE247" s="2"/>
      <c r="AF247" s="2"/>
      <c r="AG247" s="14"/>
    </row>
    <row r="248" spans="1:33" ht="12.75">
      <c r="A248" s="2"/>
      <c r="B248" s="5" t="s">
        <v>20</v>
      </c>
      <c r="C248" s="119" t="str">
        <f>C199</f>
        <v>Склярова Е.Е.</v>
      </c>
      <c r="D248" s="119"/>
      <c r="E248" s="119"/>
      <c r="F248" s="119"/>
      <c r="G248" s="119"/>
      <c r="H248" s="119"/>
      <c r="I248" s="119"/>
      <c r="J248" s="119"/>
      <c r="K248" s="15"/>
      <c r="L248" s="2"/>
      <c r="M248" s="2"/>
      <c r="N248" s="2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2"/>
      <c r="AA248" s="2"/>
      <c r="AB248" s="2"/>
      <c r="AC248" s="2"/>
      <c r="AD248" s="2"/>
      <c r="AE248" s="2"/>
      <c r="AF248" s="2"/>
      <c r="AG248" s="14"/>
    </row>
    <row r="249" spans="1:33" ht="12.75" customHeight="1">
      <c r="A249" s="2"/>
      <c r="B249" s="132" t="s">
        <v>22</v>
      </c>
      <c r="C249" s="132"/>
      <c r="D249" s="132"/>
      <c r="E249" s="132"/>
      <c r="F249" s="132"/>
      <c r="G249" s="3"/>
      <c r="H249" s="122">
        <f>H200</f>
        <v>27</v>
      </c>
      <c r="I249" s="122"/>
      <c r="J249" s="18" t="s">
        <v>23</v>
      </c>
      <c r="K249" s="123">
        <f>K200</f>
        <v>32</v>
      </c>
      <c r="L249" s="123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7"/>
    </row>
    <row r="250" ht="12.75">
      <c r="K250" s="19"/>
    </row>
    <row r="251" spans="1:35" ht="12.75" customHeight="1">
      <c r="A251" s="133" t="s">
        <v>28</v>
      </c>
      <c r="B251" s="125" t="s">
        <v>29</v>
      </c>
      <c r="C251" s="138"/>
      <c r="D251" s="138"/>
      <c r="E251" s="138"/>
      <c r="F251" s="138"/>
      <c r="G251" s="138"/>
      <c r="H251" s="138"/>
      <c r="I251" s="138"/>
      <c r="J251" s="138"/>
      <c r="K251" s="138"/>
      <c r="L251" s="138"/>
      <c r="M251" s="138"/>
      <c r="N251" s="138"/>
      <c r="O251" s="138"/>
      <c r="P251" s="138"/>
      <c r="AA251" s="115" t="s">
        <v>230</v>
      </c>
      <c r="AB251" s="115"/>
      <c r="AC251" s="115"/>
      <c r="AD251" s="115"/>
      <c r="AE251" s="139" t="s">
        <v>116</v>
      </c>
      <c r="AF251" s="136" t="s">
        <v>117</v>
      </c>
      <c r="AG251" s="136" t="s">
        <v>118</v>
      </c>
      <c r="AH251" s="136" t="s">
        <v>119</v>
      </c>
      <c r="AI251"/>
    </row>
    <row r="252" spans="1:35" ht="12.75" customHeight="1">
      <c r="A252" s="133"/>
      <c r="B252" s="125"/>
      <c r="C252" s="128" t="s">
        <v>120</v>
      </c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14" t="s">
        <v>121</v>
      </c>
      <c r="AA252" s="114" t="s">
        <v>41</v>
      </c>
      <c r="AB252" s="114" t="s">
        <v>228</v>
      </c>
      <c r="AC252" s="114" t="s">
        <v>120</v>
      </c>
      <c r="AD252" s="114" t="s">
        <v>229</v>
      </c>
      <c r="AE252" s="139"/>
      <c r="AF252" s="136"/>
      <c r="AG252" s="136"/>
      <c r="AH252" s="136"/>
      <c r="AI252"/>
    </row>
    <row r="253" spans="1:35" ht="24.75" customHeight="1">
      <c r="A253" s="133"/>
      <c r="B253" s="125"/>
      <c r="C253" s="50" t="s">
        <v>122</v>
      </c>
      <c r="D253" s="50" t="s">
        <v>123</v>
      </c>
      <c r="E253" s="50" t="s">
        <v>124</v>
      </c>
      <c r="F253" s="50" t="s">
        <v>125</v>
      </c>
      <c r="G253" s="50" t="s">
        <v>126</v>
      </c>
      <c r="H253" s="50" t="s">
        <v>127</v>
      </c>
      <c r="I253" s="50" t="s">
        <v>128</v>
      </c>
      <c r="J253" s="50" t="s">
        <v>129</v>
      </c>
      <c r="K253" s="50" t="s">
        <v>130</v>
      </c>
      <c r="L253" s="50" t="s">
        <v>131</v>
      </c>
      <c r="M253" s="50" t="s">
        <v>132</v>
      </c>
      <c r="N253" s="50" t="s">
        <v>133</v>
      </c>
      <c r="O253" s="51" t="s">
        <v>134</v>
      </c>
      <c r="P253" s="50" t="s">
        <v>135</v>
      </c>
      <c r="Q253" s="50" t="s">
        <v>136</v>
      </c>
      <c r="R253" s="51" t="s">
        <v>137</v>
      </c>
      <c r="S253" s="50" t="s">
        <v>138</v>
      </c>
      <c r="T253" s="114"/>
      <c r="AA253" s="114" t="s">
        <v>41</v>
      </c>
      <c r="AB253" s="114" t="s">
        <v>228</v>
      </c>
      <c r="AC253" s="114" t="s">
        <v>120</v>
      </c>
      <c r="AD253" s="114" t="s">
        <v>229</v>
      </c>
      <c r="AE253" s="139"/>
      <c r="AF253" s="136"/>
      <c r="AG253" s="136"/>
      <c r="AH253" s="136"/>
      <c r="AI253"/>
    </row>
    <row r="254" spans="1:35" ht="12.75">
      <c r="A254" s="42">
        <v>1</v>
      </c>
      <c r="B254" s="24" t="str">
        <f aca="true" t="shared" si="33" ref="B254:B268">B205</f>
        <v>Артёмова Жанна</v>
      </c>
      <c r="C254" s="46">
        <f>Практ!C53</f>
        <v>4</v>
      </c>
      <c r="D254" s="46">
        <f>Практ!D53</f>
        <v>4</v>
      </c>
      <c r="E254" s="101">
        <f>Практ!E53</f>
        <v>0</v>
      </c>
      <c r="F254" s="101">
        <f>Практ!F53</f>
        <v>0</v>
      </c>
      <c r="G254" s="46">
        <f>Практ!G53</f>
        <v>3</v>
      </c>
      <c r="H254" s="46">
        <f>Практ!H53</f>
        <v>4</v>
      </c>
      <c r="I254" s="46">
        <f>Практ!I53</f>
        <v>4</v>
      </c>
      <c r="J254" s="46">
        <f>Практ!J53</f>
        <v>3</v>
      </c>
      <c r="K254" s="46">
        <f>Практ!K53</f>
        <v>4</v>
      </c>
      <c r="L254" s="46">
        <f>Практ!L53</f>
        <v>5</v>
      </c>
      <c r="M254" s="46">
        <f>Практ!M53</f>
        <v>4</v>
      </c>
      <c r="N254" s="101">
        <f>Практ!N53</f>
        <v>0</v>
      </c>
      <c r="O254" s="46">
        <f>Практ!O53</f>
        <v>5</v>
      </c>
      <c r="P254" s="101">
        <f>Практ!P53</f>
        <v>0</v>
      </c>
      <c r="Q254" s="101">
        <f>Практ!Q53</f>
        <v>0</v>
      </c>
      <c r="R254" s="101">
        <f>Практ!R53</f>
        <v>0</v>
      </c>
      <c r="S254" s="101">
        <f>Практ!S53</f>
        <v>0</v>
      </c>
      <c r="T254" s="48">
        <f aca="true" t="shared" si="34" ref="T254:T282">AVERAGE(C254:O254)</f>
        <v>3.076923076923077</v>
      </c>
      <c r="AA254" s="48">
        <f aca="true" t="shared" si="35" ref="AA254:AA268">G205</f>
        <v>3.75</v>
      </c>
      <c r="AB254" s="48">
        <f aca="true" t="shared" si="36" ref="AB254:AB268">AG205</f>
        <v>2.7777777777777777</v>
      </c>
      <c r="AC254" s="48">
        <f aca="true" t="shared" si="37" ref="AC254:AC268">T254</f>
        <v>3.076923076923077</v>
      </c>
      <c r="AD254" s="48">
        <f aca="true" t="shared" si="38" ref="AD254:AD268">W205</f>
        <v>1.5333333333333334</v>
      </c>
      <c r="AE254" s="52">
        <f>AVERAGE(AA254:AD254)</f>
        <v>2.784508547008547</v>
      </c>
      <c r="AF254" s="29">
        <f>AI157</f>
        <v>1105</v>
      </c>
      <c r="AG254" s="53"/>
      <c r="AI254"/>
    </row>
    <row r="255" spans="1:35" ht="12.75">
      <c r="A255" s="42">
        <v>2</v>
      </c>
      <c r="B255" s="24" t="str">
        <f t="shared" si="33"/>
        <v>Беляева Наталья</v>
      </c>
      <c r="C255" s="46">
        <f>Практ!C54</f>
        <v>3</v>
      </c>
      <c r="D255" s="46">
        <f>Практ!D54</f>
        <v>4</v>
      </c>
      <c r="E255" s="43">
        <f>Практ!E54</f>
        <v>3</v>
      </c>
      <c r="F255" s="43">
        <f>Практ!F54</f>
        <v>3</v>
      </c>
      <c r="G255" s="46">
        <f>Практ!G54</f>
        <v>3</v>
      </c>
      <c r="H255" s="46">
        <f>Практ!H54</f>
        <v>4</v>
      </c>
      <c r="I255" s="46">
        <f>Практ!I54</f>
        <v>4</v>
      </c>
      <c r="J255" s="46">
        <f>Практ!J54</f>
        <v>3</v>
      </c>
      <c r="K255" s="46">
        <f>Практ!K54</f>
        <v>4</v>
      </c>
      <c r="L255" s="46">
        <f>Практ!L54</f>
        <v>5</v>
      </c>
      <c r="M255" s="46">
        <f>Практ!M54</f>
        <v>4</v>
      </c>
      <c r="N255" s="43">
        <f>Практ!N54</f>
        <v>3</v>
      </c>
      <c r="O255" s="46">
        <f>Практ!O54</f>
        <v>3</v>
      </c>
      <c r="P255" s="43">
        <f>Практ!P54</f>
        <v>3</v>
      </c>
      <c r="Q255" s="43">
        <f>Практ!Q54</f>
        <v>3</v>
      </c>
      <c r="R255" s="43">
        <f>Практ!R54</f>
        <v>3</v>
      </c>
      <c r="S255" s="43">
        <f>Практ!S54</f>
        <v>3</v>
      </c>
      <c r="T255" s="48">
        <f t="shared" si="34"/>
        <v>3.5384615384615383</v>
      </c>
      <c r="AA255" s="48">
        <f t="shared" si="35"/>
        <v>3.5</v>
      </c>
      <c r="AB255" s="48">
        <f t="shared" si="36"/>
        <v>2.2222222222222223</v>
      </c>
      <c r="AC255" s="48">
        <f t="shared" si="37"/>
        <v>3.5384615384615383</v>
      </c>
      <c r="AD255" s="48">
        <f t="shared" si="38"/>
        <v>3.8</v>
      </c>
      <c r="AE255" s="52">
        <f aca="true" t="shared" si="39" ref="AE255:AE282">AVERAGE(AA255:AD255)</f>
        <v>3.2651709401709406</v>
      </c>
      <c r="AF255" s="29">
        <f aca="true" t="shared" si="40" ref="AF255:AF268">AI158</f>
        <v>1656</v>
      </c>
      <c r="AG255" s="53"/>
      <c r="AI255"/>
    </row>
    <row r="256" spans="1:35" ht="12.75">
      <c r="A256" s="42">
        <v>3</v>
      </c>
      <c r="B256" s="24" t="str">
        <f t="shared" si="33"/>
        <v>Гирлина Анна</v>
      </c>
      <c r="C256" s="101">
        <f>Практ!C55</f>
        <v>0</v>
      </c>
      <c r="D256" s="101">
        <f>Практ!D55</f>
        <v>0</v>
      </c>
      <c r="E256" s="101">
        <f>Практ!E55</f>
        <v>0</v>
      </c>
      <c r="F256" s="101">
        <f>Практ!F55</f>
        <v>0</v>
      </c>
      <c r="G256" s="101">
        <f>Практ!G55</f>
        <v>0</v>
      </c>
      <c r="H256" s="46">
        <f>Практ!H55</f>
        <v>5</v>
      </c>
      <c r="I256" s="46">
        <f>Практ!I55</f>
        <v>4</v>
      </c>
      <c r="J256" s="46">
        <f>Практ!J55</f>
        <v>3</v>
      </c>
      <c r="K256" s="101">
        <f>Практ!K55</f>
        <v>0</v>
      </c>
      <c r="L256" s="101">
        <f>Практ!L55</f>
        <v>0</v>
      </c>
      <c r="M256" s="101">
        <f>Практ!M55</f>
        <v>0</v>
      </c>
      <c r="N256" s="101">
        <f>Практ!N55</f>
        <v>0</v>
      </c>
      <c r="O256" s="101">
        <f>Практ!O55</f>
        <v>0</v>
      </c>
      <c r="P256" s="101">
        <f>Практ!P55</f>
        <v>0</v>
      </c>
      <c r="Q256" s="101">
        <f>Практ!Q55</f>
        <v>0</v>
      </c>
      <c r="R256" s="101">
        <f>Практ!R55</f>
        <v>0</v>
      </c>
      <c r="S256" s="101">
        <f>Практ!S55</f>
        <v>0</v>
      </c>
      <c r="T256" s="48">
        <f t="shared" si="34"/>
        <v>0.9230769230769231</v>
      </c>
      <c r="AA256" s="48">
        <f t="shared" si="35"/>
        <v>2.25</v>
      </c>
      <c r="AB256" s="48">
        <f t="shared" si="36"/>
        <v>0</v>
      </c>
      <c r="AC256" s="48">
        <f t="shared" si="37"/>
        <v>0.9230769230769231</v>
      </c>
      <c r="AD256" s="48">
        <f t="shared" si="38"/>
        <v>0</v>
      </c>
      <c r="AE256" s="52">
        <f t="shared" si="39"/>
        <v>0.7932692307692308</v>
      </c>
      <c r="AF256" s="29">
        <f t="shared" si="40"/>
        <v>160</v>
      </c>
      <c r="AG256" s="53"/>
      <c r="AI256"/>
    </row>
    <row r="257" spans="1:35" ht="12.75">
      <c r="A257" s="42">
        <v>4</v>
      </c>
      <c r="B257" s="24" t="str">
        <f t="shared" si="33"/>
        <v>Дуль Марина</v>
      </c>
      <c r="C257" s="101">
        <f>Практ!C56</f>
        <v>0</v>
      </c>
      <c r="D257" s="46">
        <f>Практ!D56</f>
        <v>3</v>
      </c>
      <c r="E257" s="101">
        <f>Практ!E56</f>
        <v>0</v>
      </c>
      <c r="F257" s="46">
        <f>Практ!F56</f>
        <v>3</v>
      </c>
      <c r="G257" s="46">
        <f>Практ!G56</f>
        <v>3</v>
      </c>
      <c r="H257" s="101">
        <f>Практ!H56</f>
        <v>0</v>
      </c>
      <c r="I257" s="46">
        <f>Практ!I56</f>
        <v>4</v>
      </c>
      <c r="J257" s="46">
        <f>Практ!J56</f>
        <v>3</v>
      </c>
      <c r="K257" s="46">
        <f>Практ!K56</f>
        <v>5</v>
      </c>
      <c r="L257" s="46">
        <f>Практ!L56</f>
        <v>5</v>
      </c>
      <c r="M257" s="46">
        <f>Практ!M56</f>
        <v>4</v>
      </c>
      <c r="N257" s="101">
        <f>Практ!N56</f>
        <v>0</v>
      </c>
      <c r="O257" s="46">
        <f>Практ!O56</f>
        <v>5</v>
      </c>
      <c r="P257" s="46">
        <f>Практ!P56</f>
        <v>3</v>
      </c>
      <c r="Q257" s="46">
        <f>Практ!Q56</f>
        <v>3</v>
      </c>
      <c r="R257" s="101">
        <f>Практ!R56</f>
        <v>0</v>
      </c>
      <c r="S257" s="101">
        <f>Практ!S56</f>
        <v>0</v>
      </c>
      <c r="T257" s="48">
        <f t="shared" si="34"/>
        <v>2.6923076923076925</v>
      </c>
      <c r="AA257" s="48">
        <f t="shared" si="35"/>
        <v>3.5</v>
      </c>
      <c r="AB257" s="48">
        <f t="shared" si="36"/>
        <v>0</v>
      </c>
      <c r="AC257" s="48">
        <f t="shared" si="37"/>
        <v>2.6923076923076925</v>
      </c>
      <c r="AD257" s="48">
        <f t="shared" si="38"/>
        <v>0</v>
      </c>
      <c r="AE257" s="52">
        <f t="shared" si="39"/>
        <v>1.5480769230769231</v>
      </c>
      <c r="AF257" s="29">
        <f t="shared" si="40"/>
        <v>543</v>
      </c>
      <c r="AG257" s="53"/>
      <c r="AI257"/>
    </row>
    <row r="258" spans="1:35" ht="12.75">
      <c r="A258" s="42">
        <v>5</v>
      </c>
      <c r="B258" s="24" t="str">
        <f t="shared" si="33"/>
        <v>Залинян Менуа</v>
      </c>
      <c r="C258" s="46">
        <f>Практ!C57</f>
        <v>4</v>
      </c>
      <c r="D258" s="46">
        <f>Практ!D57</f>
        <v>4</v>
      </c>
      <c r="E258" s="101">
        <f>Практ!E57</f>
        <v>0</v>
      </c>
      <c r="F258" s="46">
        <f>Практ!F57</f>
        <v>3</v>
      </c>
      <c r="G258" s="46">
        <f>Практ!G57</f>
        <v>3</v>
      </c>
      <c r="H258" s="46">
        <f>Практ!H57</f>
        <v>3</v>
      </c>
      <c r="I258" s="46">
        <f>Практ!I57</f>
        <v>3</v>
      </c>
      <c r="J258" s="46">
        <f>Практ!J57</f>
        <v>3</v>
      </c>
      <c r="K258" s="46">
        <f>Практ!K57</f>
        <v>3</v>
      </c>
      <c r="L258" s="46">
        <f>Практ!L57</f>
        <v>3</v>
      </c>
      <c r="M258" s="46">
        <f>Практ!M57</f>
        <v>3</v>
      </c>
      <c r="N258" s="101">
        <f>Практ!N57</f>
        <v>0</v>
      </c>
      <c r="O258" s="46">
        <f>Практ!O57</f>
        <v>4</v>
      </c>
      <c r="P258" s="46">
        <f>Практ!P57</f>
        <v>4</v>
      </c>
      <c r="Q258" s="46">
        <f>Практ!Q57</f>
        <v>4</v>
      </c>
      <c r="R258" s="101">
        <f>Практ!R57</f>
        <v>0</v>
      </c>
      <c r="S258" s="101">
        <f>Практ!S57</f>
        <v>0</v>
      </c>
      <c r="T258" s="48">
        <f t="shared" si="34"/>
        <v>2.769230769230769</v>
      </c>
      <c r="AA258" s="48">
        <f t="shared" si="35"/>
        <v>4.75</v>
      </c>
      <c r="AB258" s="48">
        <f t="shared" si="36"/>
        <v>3</v>
      </c>
      <c r="AC258" s="48">
        <f t="shared" si="37"/>
        <v>2.769230769230769</v>
      </c>
      <c r="AD258" s="48">
        <f t="shared" si="38"/>
        <v>0.4</v>
      </c>
      <c r="AE258" s="52">
        <f t="shared" si="39"/>
        <v>2.7298076923076926</v>
      </c>
      <c r="AF258" s="29">
        <f t="shared" si="40"/>
        <v>1426</v>
      </c>
      <c r="AG258" s="53"/>
      <c r="AI258"/>
    </row>
    <row r="259" spans="1:35" ht="12.75">
      <c r="A259" s="42">
        <v>6</v>
      </c>
      <c r="B259" s="24" t="str">
        <f t="shared" si="33"/>
        <v>Кошелёва Елена</v>
      </c>
      <c r="C259" s="46">
        <f>Практ!C58</f>
        <v>5</v>
      </c>
      <c r="D259" s="46">
        <f>Практ!D58</f>
        <v>5</v>
      </c>
      <c r="E259" s="46">
        <f>Практ!E58</f>
        <v>5</v>
      </c>
      <c r="F259" s="46">
        <f>Практ!F58</f>
        <v>5</v>
      </c>
      <c r="G259" s="46">
        <f>Практ!G58</f>
        <v>5</v>
      </c>
      <c r="H259" s="46">
        <f>Практ!H58</f>
        <v>5</v>
      </c>
      <c r="I259" s="46">
        <f>Практ!I58</f>
        <v>5</v>
      </c>
      <c r="J259" s="46">
        <f>Практ!J58</f>
        <v>4</v>
      </c>
      <c r="K259" s="46">
        <f>Практ!K58</f>
        <v>5</v>
      </c>
      <c r="L259" s="46">
        <f>Практ!L58</f>
        <v>5</v>
      </c>
      <c r="M259" s="46">
        <f>Практ!M58</f>
        <v>5</v>
      </c>
      <c r="N259" s="43">
        <f>Практ!N58</f>
        <v>5</v>
      </c>
      <c r="O259" s="46">
        <f>Практ!O58</f>
        <v>5</v>
      </c>
      <c r="P259" s="46">
        <f>Практ!P58</f>
        <v>5</v>
      </c>
      <c r="Q259" s="46">
        <f>Практ!Q58</f>
        <v>5</v>
      </c>
      <c r="R259" s="46">
        <f>Практ!R58</f>
        <v>4</v>
      </c>
      <c r="S259" s="46">
        <f>Практ!S58</f>
        <v>4</v>
      </c>
      <c r="T259" s="48">
        <f t="shared" si="34"/>
        <v>4.923076923076923</v>
      </c>
      <c r="AA259" s="48">
        <f t="shared" si="35"/>
        <v>4.5</v>
      </c>
      <c r="AB259" s="48">
        <f t="shared" si="36"/>
        <v>4.111111111111111</v>
      </c>
      <c r="AC259" s="48">
        <f t="shared" si="37"/>
        <v>4.923076923076923</v>
      </c>
      <c r="AD259" s="48">
        <f t="shared" si="38"/>
        <v>4.733333333333333</v>
      </c>
      <c r="AE259" s="52">
        <f t="shared" si="39"/>
        <v>4.566880341880342</v>
      </c>
      <c r="AF259" s="29">
        <f t="shared" si="40"/>
        <v>2610</v>
      </c>
      <c r="AG259" s="53"/>
      <c r="AI259"/>
    </row>
    <row r="260" spans="1:35" ht="12.75">
      <c r="A260" s="42">
        <v>7</v>
      </c>
      <c r="B260" s="24" t="str">
        <f t="shared" si="33"/>
        <v>Кузнецова Анжелика</v>
      </c>
      <c r="C260" s="46">
        <f>Практ!C59</f>
        <v>5</v>
      </c>
      <c r="D260" s="46">
        <f>Практ!D59</f>
        <v>5</v>
      </c>
      <c r="E260" s="46">
        <f>Практ!E59</f>
        <v>5</v>
      </c>
      <c r="F260" s="46">
        <f>Практ!F59</f>
        <v>5</v>
      </c>
      <c r="G260" s="46">
        <f>Практ!G59</f>
        <v>5</v>
      </c>
      <c r="H260" s="46">
        <f>Практ!H59</f>
        <v>5</v>
      </c>
      <c r="I260" s="46">
        <f>Практ!I59</f>
        <v>5</v>
      </c>
      <c r="J260" s="46">
        <f>Практ!J59</f>
        <v>4</v>
      </c>
      <c r="K260" s="46">
        <f>Практ!K59</f>
        <v>5</v>
      </c>
      <c r="L260" s="46">
        <f>Практ!L59</f>
        <v>5</v>
      </c>
      <c r="M260" s="46">
        <f>Практ!M59</f>
        <v>5</v>
      </c>
      <c r="N260" s="43">
        <f>Практ!N59</f>
        <v>5</v>
      </c>
      <c r="O260" s="46">
        <f>Практ!O59</f>
        <v>5</v>
      </c>
      <c r="P260" s="46">
        <f>Практ!P59</f>
        <v>4</v>
      </c>
      <c r="Q260" s="46">
        <f>Практ!Q59</f>
        <v>5</v>
      </c>
      <c r="R260" s="46">
        <f>Практ!R59</f>
        <v>4</v>
      </c>
      <c r="S260" s="46">
        <f>Практ!S59</f>
        <v>4</v>
      </c>
      <c r="T260" s="48">
        <f t="shared" si="34"/>
        <v>4.923076923076923</v>
      </c>
      <c r="AA260" s="48">
        <f t="shared" si="35"/>
        <v>5</v>
      </c>
      <c r="AB260" s="48">
        <f t="shared" si="36"/>
        <v>4</v>
      </c>
      <c r="AC260" s="48">
        <f t="shared" si="37"/>
        <v>4.923076923076923</v>
      </c>
      <c r="AD260" s="48">
        <f t="shared" si="38"/>
        <v>4.666666666666667</v>
      </c>
      <c r="AE260" s="52">
        <f t="shared" si="39"/>
        <v>4.647435897435898</v>
      </c>
      <c r="AF260" s="29">
        <f t="shared" si="40"/>
        <v>2631</v>
      </c>
      <c r="AG260" s="53"/>
      <c r="AI260"/>
    </row>
    <row r="261" spans="1:35" ht="12.75">
      <c r="A261" s="42">
        <v>8</v>
      </c>
      <c r="B261" s="24" t="str">
        <f t="shared" si="33"/>
        <v>Ли Александра</v>
      </c>
      <c r="C261" s="46">
        <f>Практ!C60</f>
        <v>5</v>
      </c>
      <c r="D261" s="46">
        <f>Практ!D60</f>
        <v>4</v>
      </c>
      <c r="E261" s="46">
        <f>Практ!E60</f>
        <v>5</v>
      </c>
      <c r="F261" s="46">
        <f>Практ!F60</f>
        <v>5</v>
      </c>
      <c r="G261" s="46">
        <f>Практ!G60</f>
        <v>4</v>
      </c>
      <c r="H261" s="46">
        <f>Практ!H60</f>
        <v>5</v>
      </c>
      <c r="I261" s="46">
        <f>Практ!I60</f>
        <v>5</v>
      </c>
      <c r="J261" s="46">
        <f>Практ!J60</f>
        <v>4</v>
      </c>
      <c r="K261" s="46">
        <f>Практ!K60</f>
        <v>5</v>
      </c>
      <c r="L261" s="46">
        <f>Практ!L60</f>
        <v>5</v>
      </c>
      <c r="M261" s="46">
        <f>Практ!M60</f>
        <v>5</v>
      </c>
      <c r="N261" s="43">
        <f>Практ!N60</f>
        <v>5</v>
      </c>
      <c r="O261" s="46">
        <f>Практ!O60</f>
        <v>5</v>
      </c>
      <c r="P261" s="46">
        <f>Практ!P60</f>
        <v>4</v>
      </c>
      <c r="Q261" s="46">
        <f>Практ!Q60</f>
        <v>5</v>
      </c>
      <c r="R261" s="46">
        <f>Практ!R60</f>
        <v>4</v>
      </c>
      <c r="S261" s="46">
        <f>Практ!S60</f>
        <v>4</v>
      </c>
      <c r="T261" s="48">
        <f t="shared" si="34"/>
        <v>4.769230769230769</v>
      </c>
      <c r="AA261" s="48">
        <f t="shared" si="35"/>
        <v>4.75</v>
      </c>
      <c r="AB261" s="48">
        <f t="shared" si="36"/>
        <v>3.7777777777777777</v>
      </c>
      <c r="AC261" s="48">
        <f t="shared" si="37"/>
        <v>4.769230769230769</v>
      </c>
      <c r="AD261" s="48">
        <f t="shared" si="38"/>
        <v>4.4</v>
      </c>
      <c r="AE261" s="52">
        <f t="shared" si="39"/>
        <v>4.424252136752138</v>
      </c>
      <c r="AF261" s="29">
        <f t="shared" si="40"/>
        <v>2391</v>
      </c>
      <c r="AG261" s="53"/>
      <c r="AI261"/>
    </row>
    <row r="262" spans="1:35" ht="12.75">
      <c r="A262" s="42">
        <v>9</v>
      </c>
      <c r="B262" s="24" t="str">
        <f t="shared" si="33"/>
        <v>Паринова Светлана</v>
      </c>
      <c r="C262" s="46">
        <f>Практ!C61</f>
        <v>5</v>
      </c>
      <c r="D262" s="46">
        <f>Практ!D61</f>
        <v>5</v>
      </c>
      <c r="E262" s="46">
        <f>Практ!E61</f>
        <v>5</v>
      </c>
      <c r="F262" s="46">
        <f>Практ!F61</f>
        <v>5</v>
      </c>
      <c r="G262" s="46">
        <f>Практ!G61</f>
        <v>5</v>
      </c>
      <c r="H262" s="46">
        <f>Практ!H61</f>
        <v>5</v>
      </c>
      <c r="I262" s="46">
        <f>Практ!I61</f>
        <v>5</v>
      </c>
      <c r="J262" s="46">
        <f>Практ!J61</f>
        <v>4</v>
      </c>
      <c r="K262" s="46">
        <f>Практ!K61</f>
        <v>5</v>
      </c>
      <c r="L262" s="46">
        <f>Практ!L61</f>
        <v>5</v>
      </c>
      <c r="M262" s="46">
        <f>Практ!M61</f>
        <v>5</v>
      </c>
      <c r="N262" s="43">
        <f>Практ!N61</f>
        <v>5</v>
      </c>
      <c r="O262" s="46">
        <f>Практ!O61</f>
        <v>5</v>
      </c>
      <c r="P262" s="46">
        <f>Практ!P61</f>
        <v>5</v>
      </c>
      <c r="Q262" s="46">
        <f>Практ!Q61</f>
        <v>5</v>
      </c>
      <c r="R262" s="46">
        <f>Практ!R61</f>
        <v>4</v>
      </c>
      <c r="S262" s="46">
        <f>Практ!S61</f>
        <v>4</v>
      </c>
      <c r="T262" s="48">
        <f t="shared" si="34"/>
        <v>4.923076923076923</v>
      </c>
      <c r="AA262" s="48">
        <f t="shared" si="35"/>
        <v>4.75</v>
      </c>
      <c r="AB262" s="48">
        <f t="shared" si="36"/>
        <v>4.222222222222222</v>
      </c>
      <c r="AC262" s="48">
        <f t="shared" si="37"/>
        <v>4.923076923076923</v>
      </c>
      <c r="AD262" s="48">
        <f t="shared" si="38"/>
        <v>4.733333333333333</v>
      </c>
      <c r="AE262" s="52">
        <f t="shared" si="39"/>
        <v>4.65715811965812</v>
      </c>
      <c r="AF262" s="29">
        <f t="shared" si="40"/>
        <v>2677</v>
      </c>
      <c r="AG262" s="53"/>
      <c r="AI262"/>
    </row>
    <row r="263" spans="1:35" ht="12.75">
      <c r="A263" s="42">
        <v>10</v>
      </c>
      <c r="B263" s="24" t="str">
        <f t="shared" si="33"/>
        <v>Пахомова Ольга</v>
      </c>
      <c r="C263" s="46">
        <f>Практ!C62</f>
        <v>4</v>
      </c>
      <c r="D263" s="46">
        <f>Практ!D62</f>
        <v>4</v>
      </c>
      <c r="E263" s="46">
        <f>Практ!E62</f>
        <v>5</v>
      </c>
      <c r="F263" s="46">
        <f>Практ!F62</f>
        <v>5</v>
      </c>
      <c r="G263" s="46">
        <f>Практ!G62</f>
        <v>5</v>
      </c>
      <c r="H263" s="46">
        <f>Практ!H62</f>
        <v>5</v>
      </c>
      <c r="I263" s="46">
        <f>Практ!I62</f>
        <v>5</v>
      </c>
      <c r="J263" s="46">
        <f>Практ!J62</f>
        <v>4</v>
      </c>
      <c r="K263" s="46">
        <f>Практ!K62</f>
        <v>5</v>
      </c>
      <c r="L263" s="46">
        <f>Практ!L62</f>
        <v>5</v>
      </c>
      <c r="M263" s="46">
        <f>Практ!M62</f>
        <v>4</v>
      </c>
      <c r="N263" s="43">
        <f>Практ!N62</f>
        <v>4</v>
      </c>
      <c r="O263" s="46">
        <f>Практ!O62</f>
        <v>4</v>
      </c>
      <c r="P263" s="43">
        <f>Практ!P62</f>
        <v>3</v>
      </c>
      <c r="Q263" s="43">
        <f>Практ!Q62</f>
        <v>3</v>
      </c>
      <c r="R263" s="43">
        <f>Практ!R62</f>
        <v>3</v>
      </c>
      <c r="S263" s="43">
        <f>Практ!S62</f>
        <v>3</v>
      </c>
      <c r="T263" s="48">
        <f t="shared" si="34"/>
        <v>4.538461538461538</v>
      </c>
      <c r="AA263" s="48">
        <f t="shared" si="35"/>
        <v>4.25</v>
      </c>
      <c r="AB263" s="48">
        <f t="shared" si="36"/>
        <v>2.3333333333333335</v>
      </c>
      <c r="AC263" s="48">
        <f t="shared" si="37"/>
        <v>4.538461538461538</v>
      </c>
      <c r="AD263" s="48">
        <f t="shared" si="38"/>
        <v>4.333333333333333</v>
      </c>
      <c r="AE263" s="52">
        <f t="shared" si="39"/>
        <v>3.863782051282051</v>
      </c>
      <c r="AF263" s="29">
        <f t="shared" si="40"/>
        <v>2137</v>
      </c>
      <c r="AG263" s="53"/>
      <c r="AI263"/>
    </row>
    <row r="264" spans="1:35" ht="12.75">
      <c r="A264" s="42">
        <v>11</v>
      </c>
      <c r="B264" s="24" t="str">
        <f t="shared" si="33"/>
        <v>Перегудова Алина</v>
      </c>
      <c r="C264" s="46">
        <f>Практ!C63</f>
        <v>4</v>
      </c>
      <c r="D264" s="46">
        <f>Практ!D63</f>
        <v>4</v>
      </c>
      <c r="E264" s="46">
        <f>Практ!E63</f>
        <v>5</v>
      </c>
      <c r="F264" s="46">
        <f>Практ!F63</f>
        <v>5</v>
      </c>
      <c r="G264" s="46">
        <f>Практ!G63</f>
        <v>5</v>
      </c>
      <c r="H264" s="46">
        <f>Практ!H63</f>
        <v>5</v>
      </c>
      <c r="I264" s="46">
        <f>Практ!I63</f>
        <v>5</v>
      </c>
      <c r="J264" s="46">
        <f>Практ!J63</f>
        <v>4</v>
      </c>
      <c r="K264" s="46">
        <f>Практ!K63</f>
        <v>5</v>
      </c>
      <c r="L264" s="46">
        <f>Практ!L63</f>
        <v>5</v>
      </c>
      <c r="M264" s="46">
        <f>Практ!M63</f>
        <v>5</v>
      </c>
      <c r="N264" s="101">
        <f>Практ!N63</f>
        <v>0</v>
      </c>
      <c r="O264" s="46">
        <f>Практ!O63</f>
        <v>5</v>
      </c>
      <c r="P264" s="46">
        <f>Практ!P63</f>
        <v>4</v>
      </c>
      <c r="Q264" s="46">
        <f>Практ!Q63</f>
        <v>5</v>
      </c>
      <c r="R264" s="46">
        <f>Практ!R63</f>
        <v>4</v>
      </c>
      <c r="S264" s="46">
        <f>Практ!S63</f>
        <v>4</v>
      </c>
      <c r="T264" s="48">
        <f t="shared" si="34"/>
        <v>4.384615384615385</v>
      </c>
      <c r="AA264" s="48">
        <f t="shared" si="35"/>
        <v>4.25</v>
      </c>
      <c r="AB264" s="48">
        <f t="shared" si="36"/>
        <v>3.7777777777777777</v>
      </c>
      <c r="AC264" s="48">
        <f t="shared" si="37"/>
        <v>4.384615384615385</v>
      </c>
      <c r="AD264" s="48">
        <f t="shared" si="38"/>
        <v>2.2</v>
      </c>
      <c r="AE264" s="52">
        <f t="shared" si="39"/>
        <v>3.653098290598291</v>
      </c>
      <c r="AF264" s="29">
        <f t="shared" si="40"/>
        <v>2060</v>
      </c>
      <c r="AG264" s="53"/>
      <c r="AI264"/>
    </row>
    <row r="265" spans="1:35" ht="12.75">
      <c r="A265" s="42">
        <v>12</v>
      </c>
      <c r="B265" s="24" t="str">
        <f t="shared" si="33"/>
        <v>Сарычева Екатерина</v>
      </c>
      <c r="C265" s="46">
        <f>Практ!C64</f>
        <v>5</v>
      </c>
      <c r="D265" s="43">
        <f>Практ!D64</f>
        <v>4</v>
      </c>
      <c r="E265" s="46">
        <f>Практ!E64</f>
        <v>5</v>
      </c>
      <c r="F265" s="46">
        <f>Практ!F64</f>
        <v>5</v>
      </c>
      <c r="G265" s="46">
        <f>Практ!G64</f>
        <v>5</v>
      </c>
      <c r="H265" s="46">
        <f>Практ!H64</f>
        <v>5</v>
      </c>
      <c r="I265" s="46">
        <f>Практ!I64</f>
        <v>5</v>
      </c>
      <c r="J265" s="46">
        <f>Практ!J64</f>
        <v>4</v>
      </c>
      <c r="K265" s="46">
        <f>Практ!K64</f>
        <v>5</v>
      </c>
      <c r="L265" s="46">
        <f>Практ!L64</f>
        <v>5</v>
      </c>
      <c r="M265" s="46">
        <f>Практ!M64</f>
        <v>5</v>
      </c>
      <c r="N265" s="43">
        <f>Практ!N64</f>
        <v>5</v>
      </c>
      <c r="O265" s="46">
        <f>Практ!O64</f>
        <v>5</v>
      </c>
      <c r="P265" s="46">
        <f>Практ!P64</f>
        <v>5</v>
      </c>
      <c r="Q265" s="46">
        <f>Практ!Q64</f>
        <v>5</v>
      </c>
      <c r="R265" s="46">
        <f>Практ!R64</f>
        <v>4</v>
      </c>
      <c r="S265" s="46">
        <f>Практ!S64</f>
        <v>4</v>
      </c>
      <c r="T265" s="48">
        <f t="shared" si="34"/>
        <v>4.846153846153846</v>
      </c>
      <c r="AA265" s="48">
        <f t="shared" si="35"/>
        <v>4.75</v>
      </c>
      <c r="AB265" s="48">
        <f t="shared" si="36"/>
        <v>3.4444444444444446</v>
      </c>
      <c r="AC265" s="48">
        <f t="shared" si="37"/>
        <v>4.846153846153846</v>
      </c>
      <c r="AD265" s="48">
        <f t="shared" si="38"/>
        <v>4</v>
      </c>
      <c r="AE265" s="52">
        <f t="shared" si="39"/>
        <v>4.260149572649572</v>
      </c>
      <c r="AF265" s="29">
        <f t="shared" si="40"/>
        <v>2332</v>
      </c>
      <c r="AG265" s="53"/>
      <c r="AI265"/>
    </row>
    <row r="266" spans="1:35" ht="12.75">
      <c r="A266" s="42">
        <v>13</v>
      </c>
      <c r="B266" s="24" t="str">
        <f t="shared" si="33"/>
        <v>Стопкина Татьяна</v>
      </c>
      <c r="C266" s="46">
        <f>Практ!C65</f>
        <v>3</v>
      </c>
      <c r="D266" s="46">
        <f>Практ!D65</f>
        <v>3</v>
      </c>
      <c r="E266" s="43">
        <f>Практ!E65</f>
        <v>4</v>
      </c>
      <c r="F266" s="46">
        <f>Практ!F65</f>
        <v>5</v>
      </c>
      <c r="G266" s="46">
        <f>Практ!G65</f>
        <v>3</v>
      </c>
      <c r="H266" s="46">
        <f>Практ!H65</f>
        <v>5</v>
      </c>
      <c r="I266" s="46">
        <f>Практ!I65</f>
        <v>4</v>
      </c>
      <c r="J266" s="46">
        <f>Практ!J65</f>
        <v>4</v>
      </c>
      <c r="K266" s="46">
        <f>Практ!K65</f>
        <v>4</v>
      </c>
      <c r="L266" s="46">
        <f>Практ!L65</f>
        <v>3</v>
      </c>
      <c r="M266" s="46">
        <f>Практ!M65</f>
        <v>4</v>
      </c>
      <c r="N266" s="43">
        <f>Практ!N65</f>
        <v>4</v>
      </c>
      <c r="O266" s="46">
        <f>Практ!O65</f>
        <v>3</v>
      </c>
      <c r="P266" s="46">
        <f>Практ!P65</f>
        <v>4</v>
      </c>
      <c r="Q266" s="46">
        <f>Практ!Q65</f>
        <v>4</v>
      </c>
      <c r="R266" s="46">
        <f>Практ!R65</f>
        <v>4</v>
      </c>
      <c r="S266" s="46">
        <f>Практ!S65</f>
        <v>4</v>
      </c>
      <c r="T266" s="48">
        <f t="shared" si="34"/>
        <v>3.769230769230769</v>
      </c>
      <c r="AA266" s="48">
        <f t="shared" si="35"/>
        <v>3.5</v>
      </c>
      <c r="AB266" s="48">
        <f t="shared" si="36"/>
        <v>3</v>
      </c>
      <c r="AC266" s="48">
        <f t="shared" si="37"/>
        <v>3.769230769230769</v>
      </c>
      <c r="AD266" s="48">
        <f t="shared" si="38"/>
        <v>3.933333333333333</v>
      </c>
      <c r="AE266" s="52">
        <f t="shared" si="39"/>
        <v>3.550641025641026</v>
      </c>
      <c r="AF266" s="29">
        <f t="shared" si="40"/>
        <v>2106</v>
      </c>
      <c r="AG266" s="53"/>
      <c r="AI266"/>
    </row>
    <row r="267" spans="1:35" ht="12.75">
      <c r="A267" s="42">
        <v>14</v>
      </c>
      <c r="B267" s="24" t="str">
        <f t="shared" si="33"/>
        <v>Терехова Анастасия</v>
      </c>
      <c r="C267" s="46">
        <f>Практ!C66</f>
        <v>3</v>
      </c>
      <c r="D267" s="43">
        <f>Практ!D66</f>
        <v>3</v>
      </c>
      <c r="E267" s="43">
        <f>Практ!E66</f>
        <v>3</v>
      </c>
      <c r="F267" s="46">
        <f>Практ!F66</f>
        <v>4</v>
      </c>
      <c r="G267" s="46">
        <f>Практ!G66</f>
        <v>3</v>
      </c>
      <c r="H267" s="46">
        <f>Практ!H66</f>
        <v>4</v>
      </c>
      <c r="I267" s="46">
        <f>Практ!I66</f>
        <v>4</v>
      </c>
      <c r="J267" s="46">
        <f>Практ!J66</f>
        <v>3</v>
      </c>
      <c r="K267" s="46">
        <f>Практ!K66</f>
        <v>4</v>
      </c>
      <c r="L267" s="46">
        <f>Практ!L66</f>
        <v>5</v>
      </c>
      <c r="M267" s="46">
        <f>Практ!M66</f>
        <v>4</v>
      </c>
      <c r="N267" s="43">
        <f>Практ!N66</f>
        <v>3</v>
      </c>
      <c r="O267" s="46">
        <f>Практ!O66</f>
        <v>4</v>
      </c>
      <c r="P267" s="43">
        <f>Практ!P66</f>
        <v>3</v>
      </c>
      <c r="Q267" s="43">
        <f>Практ!Q66</f>
        <v>3</v>
      </c>
      <c r="R267" s="43">
        <f>Практ!R66</f>
        <v>3</v>
      </c>
      <c r="S267" s="43">
        <f>Практ!S66</f>
        <v>3</v>
      </c>
      <c r="T267" s="48">
        <f t="shared" si="34"/>
        <v>3.6153846153846154</v>
      </c>
      <c r="AA267" s="48">
        <f t="shared" si="35"/>
        <v>3.25</v>
      </c>
      <c r="AB267" s="48">
        <f t="shared" si="36"/>
        <v>1.6666666666666667</v>
      </c>
      <c r="AC267" s="48">
        <f t="shared" si="37"/>
        <v>3.6153846153846154</v>
      </c>
      <c r="AD267" s="48">
        <f t="shared" si="38"/>
        <v>0.9333333333333333</v>
      </c>
      <c r="AE267" s="52">
        <f t="shared" si="39"/>
        <v>2.366346153846154</v>
      </c>
      <c r="AF267" s="29">
        <f t="shared" si="40"/>
        <v>1140</v>
      </c>
      <c r="AG267" s="53"/>
      <c r="AI267"/>
    </row>
    <row r="268" spans="1:35" ht="12.75">
      <c r="A268" s="42">
        <v>15</v>
      </c>
      <c r="B268" s="24" t="str">
        <f t="shared" si="33"/>
        <v>Черенкова Елена</v>
      </c>
      <c r="C268" s="101">
        <f>Практ!C67</f>
        <v>0</v>
      </c>
      <c r="D268" s="101">
        <f>Практ!D67</f>
        <v>0</v>
      </c>
      <c r="E268" s="101">
        <f>Практ!E67</f>
        <v>0</v>
      </c>
      <c r="F268" s="101">
        <f>Практ!F67</f>
        <v>0</v>
      </c>
      <c r="G268" s="101">
        <f>Практ!G67</f>
        <v>0</v>
      </c>
      <c r="H268" s="101">
        <f>Практ!H67</f>
        <v>0</v>
      </c>
      <c r="I268" s="101">
        <f>Практ!I67</f>
        <v>0</v>
      </c>
      <c r="J268" s="101">
        <f>Практ!J67</f>
        <v>0</v>
      </c>
      <c r="K268" s="101">
        <f>Практ!K67</f>
        <v>0</v>
      </c>
      <c r="L268" s="101">
        <f>Практ!L67</f>
        <v>0</v>
      </c>
      <c r="M268" s="101">
        <f>Практ!M67</f>
        <v>0</v>
      </c>
      <c r="N268" s="101">
        <f>Практ!N67</f>
        <v>0</v>
      </c>
      <c r="O268" s="101">
        <f>Практ!O67</f>
        <v>0</v>
      </c>
      <c r="P268" s="101">
        <f>Практ!P67</f>
        <v>0</v>
      </c>
      <c r="Q268" s="101">
        <f>Практ!Q67</f>
        <v>0</v>
      </c>
      <c r="R268" s="101">
        <f>Практ!R67</f>
        <v>0</v>
      </c>
      <c r="S268" s="101">
        <f>Практ!S67</f>
        <v>0</v>
      </c>
      <c r="T268" s="48">
        <f t="shared" si="34"/>
        <v>0</v>
      </c>
      <c r="AA268" s="48">
        <f t="shared" si="35"/>
        <v>2.25</v>
      </c>
      <c r="AB268" s="48">
        <f t="shared" si="36"/>
        <v>0</v>
      </c>
      <c r="AC268" s="48">
        <f t="shared" si="37"/>
        <v>0</v>
      </c>
      <c r="AD268" s="48">
        <f t="shared" si="38"/>
        <v>0</v>
      </c>
      <c r="AE268" s="52">
        <f t="shared" si="39"/>
        <v>0.5625</v>
      </c>
      <c r="AF268" s="29">
        <f t="shared" si="40"/>
        <v>50</v>
      </c>
      <c r="AG268" s="53"/>
      <c r="AI268"/>
    </row>
    <row r="269" spans="1:35" ht="3.75" customHeight="1">
      <c r="A269" s="42">
        <v>16</v>
      </c>
      <c r="B269" s="24"/>
      <c r="C269" s="47">
        <f>Практ!C68</f>
        <v>0</v>
      </c>
      <c r="D269" s="44">
        <f>Практ!D68</f>
        <v>0</v>
      </c>
      <c r="E269" s="47">
        <f>Практ!E68</f>
        <v>0</v>
      </c>
      <c r="F269" s="47">
        <f>Практ!F68</f>
        <v>0</v>
      </c>
      <c r="G269" s="47">
        <f>Практ!G68</f>
        <v>0</v>
      </c>
      <c r="H269" s="47">
        <f>Практ!H68</f>
        <v>0</v>
      </c>
      <c r="I269" s="47">
        <f>Практ!I68</f>
        <v>0</v>
      </c>
      <c r="J269" s="47">
        <f>Практ!J68</f>
        <v>0</v>
      </c>
      <c r="K269" s="47">
        <f>Практ!K68</f>
        <v>0</v>
      </c>
      <c r="L269" s="47">
        <f>Практ!L68</f>
        <v>0</v>
      </c>
      <c r="M269" s="47">
        <f>Практ!M68</f>
        <v>0</v>
      </c>
      <c r="N269" s="47">
        <f>Практ!N68</f>
        <v>0</v>
      </c>
      <c r="O269" s="47">
        <f>Практ!O68</f>
        <v>0</v>
      </c>
      <c r="T269" s="48">
        <f t="shared" si="34"/>
        <v>0</v>
      </c>
      <c r="AA269" s="48">
        <f aca="true" t="shared" si="41" ref="AA269:AA282">G220</f>
        <v>0</v>
      </c>
      <c r="AB269" s="48">
        <f aca="true" t="shared" si="42" ref="AB269:AB282">AG220</f>
        <v>0</v>
      </c>
      <c r="AC269" s="48">
        <f aca="true" t="shared" si="43" ref="AC269:AC282">T269</f>
        <v>0</v>
      </c>
      <c r="AD269" s="48">
        <f aca="true" t="shared" si="44" ref="AD269:AD282">W220</f>
        <v>0</v>
      </c>
      <c r="AE269" s="52">
        <f t="shared" si="39"/>
        <v>0</v>
      </c>
      <c r="AF269" s="29">
        <f aca="true" t="shared" si="45" ref="AF254:AF283">AI124</f>
        <v>0</v>
      </c>
      <c r="AG269" s="53"/>
      <c r="AI269"/>
    </row>
    <row r="270" spans="1:35" ht="3.75" customHeight="1">
      <c r="A270" s="42">
        <v>17</v>
      </c>
      <c r="B270" s="24"/>
      <c r="C270" s="47">
        <f>Практ!C69</f>
        <v>0</v>
      </c>
      <c r="D270" s="47">
        <f>Практ!D69</f>
        <v>0</v>
      </c>
      <c r="E270" s="47">
        <f>Практ!E69</f>
        <v>0</v>
      </c>
      <c r="F270" s="47">
        <f>Практ!F69</f>
        <v>0</v>
      </c>
      <c r="G270" s="47">
        <f>Практ!G69</f>
        <v>0</v>
      </c>
      <c r="H270" s="47">
        <f>Практ!H69</f>
        <v>0</v>
      </c>
      <c r="I270" s="47">
        <f>Практ!I69</f>
        <v>0</v>
      </c>
      <c r="J270" s="47">
        <f>Практ!J69</f>
        <v>0</v>
      </c>
      <c r="K270" s="47">
        <f>Практ!K69</f>
        <v>0</v>
      </c>
      <c r="L270" s="47">
        <f>Практ!L69</f>
        <v>0</v>
      </c>
      <c r="M270" s="47">
        <f>Практ!M69</f>
        <v>0</v>
      </c>
      <c r="N270" s="47">
        <f>Практ!N69</f>
        <v>0</v>
      </c>
      <c r="O270" s="47">
        <f>Практ!O69</f>
        <v>0</v>
      </c>
      <c r="T270" s="48">
        <f t="shared" si="34"/>
        <v>0</v>
      </c>
      <c r="AA270" s="48">
        <f t="shared" si="41"/>
        <v>0</v>
      </c>
      <c r="AB270" s="48">
        <f t="shared" si="42"/>
        <v>0</v>
      </c>
      <c r="AC270" s="48">
        <f t="shared" si="43"/>
        <v>0</v>
      </c>
      <c r="AD270" s="48">
        <f t="shared" si="44"/>
        <v>0</v>
      </c>
      <c r="AE270" s="52">
        <f t="shared" si="39"/>
        <v>0</v>
      </c>
      <c r="AF270" s="29">
        <f t="shared" si="45"/>
        <v>0</v>
      </c>
      <c r="AG270" s="53"/>
      <c r="AI270"/>
    </row>
    <row r="271" spans="1:35" ht="3.75" customHeight="1">
      <c r="A271" s="42">
        <v>18</v>
      </c>
      <c r="B271" s="24"/>
      <c r="C271" s="47">
        <f>Практ!C70</f>
        <v>0</v>
      </c>
      <c r="D271" s="47">
        <f>Практ!D70</f>
        <v>0</v>
      </c>
      <c r="E271" s="47">
        <f>Практ!E70</f>
        <v>0</v>
      </c>
      <c r="F271" s="47">
        <f>Практ!F70</f>
        <v>0</v>
      </c>
      <c r="G271" s="47">
        <f>Практ!G70</f>
        <v>0</v>
      </c>
      <c r="H271" s="47">
        <f>Практ!H70</f>
        <v>0</v>
      </c>
      <c r="I271" s="47">
        <f>Практ!I70</f>
        <v>0</v>
      </c>
      <c r="J271" s="47">
        <f>Практ!J70</f>
        <v>0</v>
      </c>
      <c r="K271" s="47">
        <f>Практ!K70</f>
        <v>0</v>
      </c>
      <c r="L271" s="47">
        <f>Практ!L70</f>
        <v>0</v>
      </c>
      <c r="M271" s="47">
        <f>Практ!M70</f>
        <v>0</v>
      </c>
      <c r="N271" s="47">
        <f>Практ!N70</f>
        <v>0</v>
      </c>
      <c r="O271" s="47">
        <f>Практ!O70</f>
        <v>0</v>
      </c>
      <c r="T271" s="48">
        <f t="shared" si="34"/>
        <v>0</v>
      </c>
      <c r="AA271" s="48">
        <f t="shared" si="41"/>
        <v>0</v>
      </c>
      <c r="AB271" s="48">
        <f t="shared" si="42"/>
        <v>0</v>
      </c>
      <c r="AC271" s="48">
        <f t="shared" si="43"/>
        <v>0</v>
      </c>
      <c r="AD271" s="48">
        <f t="shared" si="44"/>
        <v>0</v>
      </c>
      <c r="AE271" s="52">
        <f t="shared" si="39"/>
        <v>0</v>
      </c>
      <c r="AF271" s="29">
        <f t="shared" si="45"/>
        <v>0</v>
      </c>
      <c r="AG271" s="53"/>
      <c r="AI271"/>
    </row>
    <row r="272" spans="1:35" ht="3.75" customHeight="1">
      <c r="A272" s="42">
        <v>19</v>
      </c>
      <c r="B272" s="24"/>
      <c r="C272" s="44">
        <f>Практ!C71</f>
        <v>0</v>
      </c>
      <c r="D272" s="47">
        <f>Практ!D71</f>
        <v>0</v>
      </c>
      <c r="E272" s="44">
        <f>Практ!E71</f>
        <v>0</v>
      </c>
      <c r="F272" s="47">
        <f>Практ!F71</f>
        <v>0</v>
      </c>
      <c r="G272" s="47">
        <f>Практ!G71</f>
        <v>0</v>
      </c>
      <c r="H272" s="47">
        <f>Практ!H71</f>
        <v>0</v>
      </c>
      <c r="I272" s="47">
        <f>Практ!I71</f>
        <v>0</v>
      </c>
      <c r="J272" s="47">
        <f>Практ!J71</f>
        <v>0</v>
      </c>
      <c r="K272" s="47">
        <f>Практ!K71</f>
        <v>0</v>
      </c>
      <c r="L272" s="47">
        <f>Практ!L71</f>
        <v>0</v>
      </c>
      <c r="M272" s="47">
        <f>Практ!M71</f>
        <v>0</v>
      </c>
      <c r="N272" s="47">
        <f>Практ!N71</f>
        <v>0</v>
      </c>
      <c r="O272" s="47">
        <f>Практ!O71</f>
        <v>0</v>
      </c>
      <c r="T272" s="48">
        <f t="shared" si="34"/>
        <v>0</v>
      </c>
      <c r="AA272" s="48">
        <f t="shared" si="41"/>
        <v>0</v>
      </c>
      <c r="AB272" s="48">
        <f t="shared" si="42"/>
        <v>0</v>
      </c>
      <c r="AC272" s="48">
        <f t="shared" si="43"/>
        <v>0</v>
      </c>
      <c r="AD272" s="48">
        <f t="shared" si="44"/>
        <v>0</v>
      </c>
      <c r="AE272" s="52">
        <f t="shared" si="39"/>
        <v>0</v>
      </c>
      <c r="AF272" s="29">
        <f t="shared" si="45"/>
        <v>0</v>
      </c>
      <c r="AG272" s="53"/>
      <c r="AI272"/>
    </row>
    <row r="273" spans="1:35" ht="3.75" customHeight="1">
      <c r="A273" s="42">
        <v>20</v>
      </c>
      <c r="B273" s="24"/>
      <c r="C273" s="47">
        <f>Практ!C72</f>
        <v>0</v>
      </c>
      <c r="D273" s="47">
        <f>Практ!D72</f>
        <v>0</v>
      </c>
      <c r="E273" s="47">
        <f>Практ!E72</f>
        <v>0</v>
      </c>
      <c r="F273" s="47">
        <f>Практ!F72</f>
        <v>0</v>
      </c>
      <c r="G273" s="47">
        <f>Практ!G72</f>
        <v>0</v>
      </c>
      <c r="H273" s="47">
        <f>Практ!H72</f>
        <v>0</v>
      </c>
      <c r="I273" s="47">
        <f>Практ!I72</f>
        <v>0</v>
      </c>
      <c r="J273" s="47">
        <f>Практ!J72</f>
        <v>0</v>
      </c>
      <c r="K273" s="47">
        <f>Практ!K72</f>
        <v>0</v>
      </c>
      <c r="L273" s="47">
        <f>Практ!L72</f>
        <v>0</v>
      </c>
      <c r="M273" s="47">
        <f>Практ!M72</f>
        <v>0</v>
      </c>
      <c r="N273" s="47">
        <f>Практ!N72</f>
        <v>0</v>
      </c>
      <c r="O273" s="47">
        <f>Практ!O72</f>
        <v>0</v>
      </c>
      <c r="T273" s="48">
        <f t="shared" si="34"/>
        <v>0</v>
      </c>
      <c r="AA273" s="48">
        <f t="shared" si="41"/>
        <v>0</v>
      </c>
      <c r="AB273" s="48">
        <f t="shared" si="42"/>
        <v>0</v>
      </c>
      <c r="AC273" s="48">
        <f t="shared" si="43"/>
        <v>0</v>
      </c>
      <c r="AD273" s="48">
        <f t="shared" si="44"/>
        <v>0</v>
      </c>
      <c r="AE273" s="52">
        <f t="shared" si="39"/>
        <v>0</v>
      </c>
      <c r="AF273" s="29">
        <f t="shared" si="45"/>
        <v>0</v>
      </c>
      <c r="AG273" s="53"/>
      <c r="AI273"/>
    </row>
    <row r="274" spans="1:35" ht="3.75" customHeight="1">
      <c r="A274" s="42">
        <v>21</v>
      </c>
      <c r="B274" s="24"/>
      <c r="C274" s="47">
        <f>Практ!C73</f>
        <v>0</v>
      </c>
      <c r="D274" s="47">
        <f>Практ!D73</f>
        <v>0</v>
      </c>
      <c r="E274" s="47">
        <f>Практ!E73</f>
        <v>0</v>
      </c>
      <c r="F274" s="47">
        <f>Практ!F73</f>
        <v>0</v>
      </c>
      <c r="G274" s="47">
        <f>Практ!G73</f>
        <v>0</v>
      </c>
      <c r="H274" s="47">
        <f>Практ!H73</f>
        <v>0</v>
      </c>
      <c r="I274" s="47">
        <f>Практ!I73</f>
        <v>0</v>
      </c>
      <c r="J274" s="47">
        <f>Практ!J73</f>
        <v>0</v>
      </c>
      <c r="K274" s="47">
        <f>Практ!K73</f>
        <v>0</v>
      </c>
      <c r="L274" s="47">
        <f>Практ!L73</f>
        <v>0</v>
      </c>
      <c r="M274" s="47">
        <f>Практ!M73</f>
        <v>0</v>
      </c>
      <c r="N274" s="47">
        <f>Практ!N73</f>
        <v>0</v>
      </c>
      <c r="O274" s="47">
        <f>Практ!O73</f>
        <v>0</v>
      </c>
      <c r="T274" s="48">
        <f t="shared" si="34"/>
        <v>0</v>
      </c>
      <c r="AA274" s="48">
        <f t="shared" si="41"/>
        <v>0</v>
      </c>
      <c r="AB274" s="48">
        <f t="shared" si="42"/>
        <v>0</v>
      </c>
      <c r="AC274" s="48">
        <f t="shared" si="43"/>
        <v>0</v>
      </c>
      <c r="AD274" s="48">
        <f t="shared" si="44"/>
        <v>0</v>
      </c>
      <c r="AE274" s="52">
        <f t="shared" si="39"/>
        <v>0</v>
      </c>
      <c r="AF274" s="29">
        <f t="shared" si="45"/>
        <v>0</v>
      </c>
      <c r="AG274" s="53"/>
      <c r="AI274"/>
    </row>
    <row r="275" spans="1:35" ht="3.75" customHeight="1">
      <c r="A275" s="42">
        <v>22</v>
      </c>
      <c r="B275" s="24"/>
      <c r="C275" s="47">
        <f>Практ!C74</f>
        <v>0</v>
      </c>
      <c r="D275" s="44">
        <f>Практ!D74</f>
        <v>0</v>
      </c>
      <c r="E275" s="47">
        <f>Практ!E74</f>
        <v>0</v>
      </c>
      <c r="F275" s="47">
        <f>Практ!F74</f>
        <v>0</v>
      </c>
      <c r="G275" s="47">
        <f>Практ!G74</f>
        <v>0</v>
      </c>
      <c r="H275" s="47">
        <f>Практ!H74</f>
        <v>0</v>
      </c>
      <c r="I275" s="47">
        <f>Практ!I74</f>
        <v>0</v>
      </c>
      <c r="J275" s="47">
        <f>Практ!J74</f>
        <v>0</v>
      </c>
      <c r="K275" s="47">
        <f>Практ!K74</f>
        <v>0</v>
      </c>
      <c r="L275" s="47">
        <f>Практ!L74</f>
        <v>0</v>
      </c>
      <c r="M275" s="47">
        <f>Практ!M74</f>
        <v>0</v>
      </c>
      <c r="N275" s="47">
        <f>Практ!N74</f>
        <v>0</v>
      </c>
      <c r="O275" s="47">
        <f>Практ!O74</f>
        <v>0</v>
      </c>
      <c r="T275" s="48">
        <f t="shared" si="34"/>
        <v>0</v>
      </c>
      <c r="AA275" s="48">
        <f t="shared" si="41"/>
        <v>0</v>
      </c>
      <c r="AB275" s="48">
        <f t="shared" si="42"/>
        <v>0</v>
      </c>
      <c r="AC275" s="48">
        <f t="shared" si="43"/>
        <v>0</v>
      </c>
      <c r="AD275" s="48">
        <f t="shared" si="44"/>
        <v>0</v>
      </c>
      <c r="AE275" s="52">
        <f t="shared" si="39"/>
        <v>0</v>
      </c>
      <c r="AF275" s="29">
        <f t="shared" si="45"/>
        <v>0</v>
      </c>
      <c r="AG275" s="53"/>
      <c r="AI275"/>
    </row>
    <row r="276" spans="1:35" ht="3.75" customHeight="1">
      <c r="A276" s="42">
        <v>23</v>
      </c>
      <c r="B276" s="24"/>
      <c r="C276" s="47">
        <f>Практ!C75</f>
        <v>0</v>
      </c>
      <c r="D276" s="47">
        <f>Практ!D75</f>
        <v>0</v>
      </c>
      <c r="E276" s="47">
        <f>Практ!E75</f>
        <v>0</v>
      </c>
      <c r="F276" s="47">
        <f>Практ!F75</f>
        <v>0</v>
      </c>
      <c r="G276" s="47">
        <f>Практ!G75</f>
        <v>0</v>
      </c>
      <c r="H276" s="47">
        <f>Практ!H75</f>
        <v>0</v>
      </c>
      <c r="I276" s="47">
        <f>Практ!I75</f>
        <v>0</v>
      </c>
      <c r="J276" s="47">
        <f>Практ!J75</f>
        <v>0</v>
      </c>
      <c r="K276" s="47">
        <f>Практ!K75</f>
        <v>0</v>
      </c>
      <c r="L276" s="47">
        <f>Практ!L75</f>
        <v>0</v>
      </c>
      <c r="M276" s="47">
        <f>Практ!M75</f>
        <v>0</v>
      </c>
      <c r="N276" s="47">
        <f>Практ!N75</f>
        <v>0</v>
      </c>
      <c r="O276" s="47">
        <f>Практ!O75</f>
        <v>0</v>
      </c>
      <c r="T276" s="48">
        <f t="shared" si="34"/>
        <v>0</v>
      </c>
      <c r="AA276" s="48">
        <f t="shared" si="41"/>
        <v>0</v>
      </c>
      <c r="AB276" s="48">
        <f t="shared" si="42"/>
        <v>0</v>
      </c>
      <c r="AC276" s="48">
        <f t="shared" si="43"/>
        <v>0</v>
      </c>
      <c r="AD276" s="48">
        <f t="shared" si="44"/>
        <v>0</v>
      </c>
      <c r="AE276" s="52">
        <f t="shared" si="39"/>
        <v>0</v>
      </c>
      <c r="AF276" s="29">
        <f t="shared" si="45"/>
        <v>0</v>
      </c>
      <c r="AG276" s="53"/>
      <c r="AI276"/>
    </row>
    <row r="277" spans="1:35" ht="3.75" customHeight="1">
      <c r="A277" s="42">
        <v>24</v>
      </c>
      <c r="B277" s="24"/>
      <c r="C277" s="47">
        <f>Практ!C76</f>
        <v>0</v>
      </c>
      <c r="D277" s="47">
        <f>Практ!D76</f>
        <v>0</v>
      </c>
      <c r="E277" s="47">
        <f>Практ!E76</f>
        <v>0</v>
      </c>
      <c r="F277" s="47">
        <f>Практ!F76</f>
        <v>0</v>
      </c>
      <c r="G277" s="47">
        <f>Практ!G76</f>
        <v>0</v>
      </c>
      <c r="H277" s="47">
        <f>Практ!H76</f>
        <v>0</v>
      </c>
      <c r="I277" s="47">
        <f>Практ!I76</f>
        <v>0</v>
      </c>
      <c r="J277" s="47">
        <f>Практ!J76</f>
        <v>0</v>
      </c>
      <c r="K277" s="47">
        <f>Практ!K76</f>
        <v>0</v>
      </c>
      <c r="L277" s="47">
        <f>Практ!L76</f>
        <v>0</v>
      </c>
      <c r="M277" s="47">
        <f>Практ!M76</f>
        <v>0</v>
      </c>
      <c r="N277" s="47">
        <f>Практ!N76</f>
        <v>0</v>
      </c>
      <c r="O277" s="47">
        <f>Практ!O76</f>
        <v>0</v>
      </c>
      <c r="T277" s="48">
        <f t="shared" si="34"/>
        <v>0</v>
      </c>
      <c r="AA277" s="48">
        <f t="shared" si="41"/>
        <v>0</v>
      </c>
      <c r="AB277" s="48">
        <f t="shared" si="42"/>
        <v>0</v>
      </c>
      <c r="AC277" s="48">
        <f t="shared" si="43"/>
        <v>0</v>
      </c>
      <c r="AD277" s="48">
        <f t="shared" si="44"/>
        <v>0</v>
      </c>
      <c r="AE277" s="52">
        <f t="shared" si="39"/>
        <v>0</v>
      </c>
      <c r="AF277" s="29">
        <f t="shared" si="45"/>
        <v>0</v>
      </c>
      <c r="AG277" s="53"/>
      <c r="AI277"/>
    </row>
    <row r="278" spans="1:35" ht="3.75" customHeight="1">
      <c r="A278" s="42">
        <v>25</v>
      </c>
      <c r="B278" s="24"/>
      <c r="C278" s="47">
        <f>Практ!C77</f>
        <v>0</v>
      </c>
      <c r="D278" s="47">
        <f>Практ!D77</f>
        <v>0</v>
      </c>
      <c r="E278" s="47">
        <f>Практ!E77</f>
        <v>0</v>
      </c>
      <c r="F278" s="47">
        <f>Практ!F77</f>
        <v>0</v>
      </c>
      <c r="G278" s="47">
        <f>Практ!G77</f>
        <v>0</v>
      </c>
      <c r="H278" s="47">
        <f>Практ!H77</f>
        <v>0</v>
      </c>
      <c r="I278" s="47">
        <f>Практ!I77</f>
        <v>0</v>
      </c>
      <c r="J278" s="47">
        <f>Практ!J77</f>
        <v>0</v>
      </c>
      <c r="K278" s="47">
        <f>Практ!K77</f>
        <v>0</v>
      </c>
      <c r="L278" s="47">
        <f>Практ!L77</f>
        <v>0</v>
      </c>
      <c r="M278" s="47">
        <f>Практ!M77</f>
        <v>0</v>
      </c>
      <c r="N278" s="47">
        <f>Практ!N77</f>
        <v>0</v>
      </c>
      <c r="O278" s="47">
        <f>Практ!O77</f>
        <v>0</v>
      </c>
      <c r="T278" s="48">
        <f t="shared" si="34"/>
        <v>0</v>
      </c>
      <c r="AA278" s="48">
        <f t="shared" si="41"/>
        <v>0</v>
      </c>
      <c r="AB278" s="48">
        <f t="shared" si="42"/>
        <v>0</v>
      </c>
      <c r="AC278" s="48">
        <f t="shared" si="43"/>
        <v>0</v>
      </c>
      <c r="AD278" s="48">
        <f t="shared" si="44"/>
        <v>0</v>
      </c>
      <c r="AE278" s="52">
        <f t="shared" si="39"/>
        <v>0</v>
      </c>
      <c r="AF278" s="29">
        <f t="shared" si="45"/>
        <v>0</v>
      </c>
      <c r="AG278" s="53"/>
      <c r="AI278"/>
    </row>
    <row r="279" spans="1:35" ht="3.75" customHeight="1">
      <c r="A279" s="42">
        <v>26</v>
      </c>
      <c r="B279" s="24"/>
      <c r="C279" s="47">
        <f>Практ!C78</f>
        <v>0</v>
      </c>
      <c r="D279" s="47">
        <f>Практ!D78</f>
        <v>0</v>
      </c>
      <c r="E279" s="47">
        <f>Практ!E78</f>
        <v>0</v>
      </c>
      <c r="F279" s="47">
        <f>Практ!F78</f>
        <v>0</v>
      </c>
      <c r="G279" s="47">
        <f>Практ!G78</f>
        <v>0</v>
      </c>
      <c r="H279" s="47">
        <f>Практ!H78</f>
        <v>0</v>
      </c>
      <c r="I279" s="47">
        <f>Практ!I78</f>
        <v>0</v>
      </c>
      <c r="J279" s="47">
        <f>Практ!J78</f>
        <v>0</v>
      </c>
      <c r="K279" s="47">
        <f>Практ!K78</f>
        <v>0</v>
      </c>
      <c r="L279" s="47">
        <f>Практ!L78</f>
        <v>0</v>
      </c>
      <c r="M279" s="47">
        <f>Практ!M78</f>
        <v>0</v>
      </c>
      <c r="N279" s="47">
        <f>Практ!N78</f>
        <v>0</v>
      </c>
      <c r="O279" s="47">
        <f>Практ!O78</f>
        <v>0</v>
      </c>
      <c r="T279" s="48">
        <f t="shared" si="34"/>
        <v>0</v>
      </c>
      <c r="AA279" s="48">
        <f t="shared" si="41"/>
        <v>0</v>
      </c>
      <c r="AB279" s="48">
        <f t="shared" si="42"/>
        <v>0</v>
      </c>
      <c r="AC279" s="48">
        <f t="shared" si="43"/>
        <v>0</v>
      </c>
      <c r="AD279" s="48">
        <f t="shared" si="44"/>
        <v>0</v>
      </c>
      <c r="AE279" s="52">
        <f t="shared" si="39"/>
        <v>0</v>
      </c>
      <c r="AF279" s="29">
        <f t="shared" si="45"/>
        <v>0</v>
      </c>
      <c r="AG279" s="53"/>
      <c r="AI279"/>
    </row>
    <row r="280" spans="1:35" ht="3.75" customHeight="1">
      <c r="A280" s="42">
        <v>27</v>
      </c>
      <c r="B280" s="24"/>
      <c r="C280" s="47">
        <f>Практ!C79</f>
        <v>0</v>
      </c>
      <c r="D280" s="47">
        <f>Практ!D79</f>
        <v>0</v>
      </c>
      <c r="E280" s="47">
        <f>Практ!E79</f>
        <v>0</v>
      </c>
      <c r="F280" s="47">
        <f>Практ!F79</f>
        <v>0</v>
      </c>
      <c r="G280" s="47">
        <f>Практ!G79</f>
        <v>0</v>
      </c>
      <c r="H280" s="47">
        <f>Практ!H79</f>
        <v>0</v>
      </c>
      <c r="I280" s="47">
        <f>Практ!I79</f>
        <v>0</v>
      </c>
      <c r="J280" s="47">
        <f>Практ!J79</f>
        <v>0</v>
      </c>
      <c r="K280" s="47">
        <f>Практ!K79</f>
        <v>0</v>
      </c>
      <c r="L280" s="47">
        <f>Практ!L79</f>
        <v>0</v>
      </c>
      <c r="M280" s="47">
        <f>Практ!M79</f>
        <v>0</v>
      </c>
      <c r="N280" s="47">
        <f>Практ!N79</f>
        <v>0</v>
      </c>
      <c r="O280" s="47">
        <f>Практ!O79</f>
        <v>0</v>
      </c>
      <c r="T280" s="48">
        <f t="shared" si="34"/>
        <v>0</v>
      </c>
      <c r="AA280" s="48">
        <f t="shared" si="41"/>
        <v>0</v>
      </c>
      <c r="AB280" s="48">
        <f t="shared" si="42"/>
        <v>0</v>
      </c>
      <c r="AC280" s="48">
        <f t="shared" si="43"/>
        <v>0</v>
      </c>
      <c r="AD280" s="48">
        <f t="shared" si="44"/>
        <v>0</v>
      </c>
      <c r="AE280" s="52">
        <f t="shared" si="39"/>
        <v>0</v>
      </c>
      <c r="AF280" s="29">
        <f t="shared" si="45"/>
        <v>0</v>
      </c>
      <c r="AG280" s="53"/>
      <c r="AI280"/>
    </row>
    <row r="281" spans="1:35" ht="3.75" customHeight="1">
      <c r="A281" s="42">
        <v>28</v>
      </c>
      <c r="B281" s="24"/>
      <c r="C281" s="47">
        <f>Практ!C80</f>
        <v>0</v>
      </c>
      <c r="D281" s="47">
        <f>Практ!D80</f>
        <v>0</v>
      </c>
      <c r="E281" s="47">
        <f>Практ!E80</f>
        <v>0</v>
      </c>
      <c r="F281" s="47">
        <f>Практ!F80</f>
        <v>0</v>
      </c>
      <c r="G281" s="47">
        <f>Практ!G80</f>
        <v>0</v>
      </c>
      <c r="H281" s="47">
        <f>Практ!H80</f>
        <v>0</v>
      </c>
      <c r="I281" s="47">
        <f>Практ!I80</f>
        <v>0</v>
      </c>
      <c r="J281" s="47">
        <f>Практ!J80</f>
        <v>0</v>
      </c>
      <c r="K281" s="47">
        <f>Практ!K80</f>
        <v>0</v>
      </c>
      <c r="L281" s="47">
        <f>Практ!L80</f>
        <v>0</v>
      </c>
      <c r="M281" s="47">
        <f>Практ!M80</f>
        <v>0</v>
      </c>
      <c r="N281" s="47">
        <f>Практ!N80</f>
        <v>0</v>
      </c>
      <c r="O281" s="47">
        <f>Практ!O80</f>
        <v>0</v>
      </c>
      <c r="T281" s="48">
        <f t="shared" si="34"/>
        <v>0</v>
      </c>
      <c r="AA281" s="48">
        <f t="shared" si="41"/>
        <v>0</v>
      </c>
      <c r="AB281" s="48">
        <f t="shared" si="42"/>
        <v>0</v>
      </c>
      <c r="AC281" s="48">
        <f t="shared" si="43"/>
        <v>0</v>
      </c>
      <c r="AD281" s="48">
        <f t="shared" si="44"/>
        <v>0</v>
      </c>
      <c r="AE281" s="52">
        <f t="shared" si="39"/>
        <v>0</v>
      </c>
      <c r="AF281" s="29">
        <f t="shared" si="45"/>
        <v>0</v>
      </c>
      <c r="AG281" s="53"/>
      <c r="AI281"/>
    </row>
    <row r="282" spans="1:35" ht="3.75" customHeight="1">
      <c r="A282" s="42">
        <v>29</v>
      </c>
      <c r="B282" s="24"/>
      <c r="C282" s="47">
        <f>Практ!C81</f>
        <v>0</v>
      </c>
      <c r="D282" s="47">
        <f>Практ!D81</f>
        <v>0</v>
      </c>
      <c r="E282" s="47">
        <f>Практ!E81</f>
        <v>0</v>
      </c>
      <c r="F282" s="47">
        <f>Практ!F81</f>
        <v>0</v>
      </c>
      <c r="G282" s="47">
        <f>Практ!G81</f>
        <v>0</v>
      </c>
      <c r="H282" s="47">
        <f>Практ!H81</f>
        <v>0</v>
      </c>
      <c r="I282" s="47">
        <f>Практ!I81</f>
        <v>0</v>
      </c>
      <c r="J282" s="47">
        <f>Практ!J81</f>
        <v>0</v>
      </c>
      <c r="K282" s="47">
        <f>Практ!K81</f>
        <v>0</v>
      </c>
      <c r="L282" s="47">
        <f>Практ!L81</f>
        <v>0</v>
      </c>
      <c r="M282" s="47">
        <f>Практ!M81</f>
        <v>0</v>
      </c>
      <c r="N282" s="47">
        <f>Практ!N81</f>
        <v>0</v>
      </c>
      <c r="O282" s="47">
        <f>Практ!O81</f>
        <v>0</v>
      </c>
      <c r="T282" s="48">
        <f t="shared" si="34"/>
        <v>0</v>
      </c>
      <c r="AA282" s="48">
        <f t="shared" si="41"/>
        <v>0</v>
      </c>
      <c r="AB282" s="48">
        <f t="shared" si="42"/>
        <v>0</v>
      </c>
      <c r="AC282" s="48">
        <f t="shared" si="43"/>
        <v>0</v>
      </c>
      <c r="AD282" s="48">
        <f t="shared" si="44"/>
        <v>0</v>
      </c>
      <c r="AE282" s="52">
        <f t="shared" si="39"/>
        <v>0</v>
      </c>
      <c r="AF282" s="29">
        <f t="shared" si="45"/>
        <v>0</v>
      </c>
      <c r="AG282" s="53"/>
      <c r="AI282"/>
    </row>
    <row r="283" spans="2:35" ht="12.75">
      <c r="B283" s="32" t="s">
        <v>73</v>
      </c>
      <c r="AA283" s="1"/>
      <c r="AF283" s="54">
        <f t="shared" si="45"/>
        <v>1980</v>
      </c>
      <c r="AI283"/>
    </row>
    <row r="284" spans="1:34" ht="12.75" customHeight="1">
      <c r="A284" s="2"/>
      <c r="B284" s="135" t="s">
        <v>115</v>
      </c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AA284" s="2"/>
      <c r="AB284" s="2"/>
      <c r="AC284" s="2"/>
      <c r="AD284" s="2"/>
      <c r="AE284" s="55">
        <v>5</v>
      </c>
      <c r="AF284" s="56">
        <f>AF283*0.9</f>
        <v>1782</v>
      </c>
      <c r="AG284" s="7"/>
      <c r="AH284" s="7"/>
    </row>
    <row r="285" spans="1:34" ht="12.75">
      <c r="A285" s="2"/>
      <c r="B285" s="135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AA285" s="2"/>
      <c r="AB285" s="2"/>
      <c r="AC285" s="2"/>
      <c r="AD285" s="2"/>
      <c r="AE285" s="5">
        <v>4</v>
      </c>
      <c r="AF285" s="34">
        <f>AF283*0.75</f>
        <v>1485</v>
      </c>
      <c r="AG285" s="7"/>
      <c r="AH285" s="7"/>
    </row>
    <row r="286" spans="1:34" ht="12.75">
      <c r="A286" s="2"/>
      <c r="B286" s="135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AA286" s="2"/>
      <c r="AB286" s="2"/>
      <c r="AC286" s="2"/>
      <c r="AD286" s="2"/>
      <c r="AE286" s="5">
        <v>3</v>
      </c>
      <c r="AF286" s="34">
        <f>AF283*0.4</f>
        <v>792</v>
      </c>
      <c r="AG286" s="7"/>
      <c r="AH286" s="7"/>
    </row>
    <row r="287" ht="12.75">
      <c r="B287" s="137"/>
    </row>
  </sheetData>
  <sheetProtection selectLockedCells="1" selectUnlockedCells="1"/>
  <mergeCells count="406">
    <mergeCell ref="B284:B287"/>
    <mergeCell ref="A251:A253"/>
    <mergeCell ref="B251:B253"/>
    <mergeCell ref="C251:P251"/>
    <mergeCell ref="B249:F249"/>
    <mergeCell ref="H249:I249"/>
    <mergeCell ref="K249:L249"/>
    <mergeCell ref="AH251:AH253"/>
    <mergeCell ref="C252:S252"/>
    <mergeCell ref="T252:T253"/>
    <mergeCell ref="AE251:AE253"/>
    <mergeCell ref="AF251:AF253"/>
    <mergeCell ref="AG251:AG253"/>
    <mergeCell ref="D247:I247"/>
    <mergeCell ref="J247:K247"/>
    <mergeCell ref="S247:X247"/>
    <mergeCell ref="C248:J248"/>
    <mergeCell ref="L246:M246"/>
    <mergeCell ref="N246:O246"/>
    <mergeCell ref="P246:Q246"/>
    <mergeCell ref="S246:X246"/>
    <mergeCell ref="C245:D245"/>
    <mergeCell ref="F245:G245"/>
    <mergeCell ref="H245:I245"/>
    <mergeCell ref="C246:D246"/>
    <mergeCell ref="E246:K246"/>
    <mergeCell ref="E243:T243"/>
    <mergeCell ref="U243:AC243"/>
    <mergeCell ref="C244:T244"/>
    <mergeCell ref="U244:AC244"/>
    <mergeCell ref="X203:AG203"/>
    <mergeCell ref="B235:B238"/>
    <mergeCell ref="C241:T241"/>
    <mergeCell ref="B242:I242"/>
    <mergeCell ref="U242:AC242"/>
    <mergeCell ref="A202:A204"/>
    <mergeCell ref="B202:B204"/>
    <mergeCell ref="C203:G203"/>
    <mergeCell ref="H203:W203"/>
    <mergeCell ref="C199:J199"/>
    <mergeCell ref="B200:F200"/>
    <mergeCell ref="H200:I200"/>
    <mergeCell ref="K200:L200"/>
    <mergeCell ref="P197:Q197"/>
    <mergeCell ref="S197:X197"/>
    <mergeCell ref="D198:I198"/>
    <mergeCell ref="J198:K198"/>
    <mergeCell ref="S198:X198"/>
    <mergeCell ref="C197:D197"/>
    <mergeCell ref="E197:K197"/>
    <mergeCell ref="L197:M197"/>
    <mergeCell ref="N197:O197"/>
    <mergeCell ref="C195:T195"/>
    <mergeCell ref="U195:AC195"/>
    <mergeCell ref="C196:D196"/>
    <mergeCell ref="F196:G196"/>
    <mergeCell ref="H196:I196"/>
    <mergeCell ref="B193:I193"/>
    <mergeCell ref="U193:AC193"/>
    <mergeCell ref="E194:T194"/>
    <mergeCell ref="U194:AC194"/>
    <mergeCell ref="C192:T192"/>
    <mergeCell ref="C172:D172"/>
    <mergeCell ref="E172:F172"/>
    <mergeCell ref="G172:H172"/>
    <mergeCell ref="I172:J172"/>
    <mergeCell ref="O181:P181"/>
    <mergeCell ref="Q181:R181"/>
    <mergeCell ref="S181:T181"/>
    <mergeCell ref="E188:AA188"/>
    <mergeCell ref="K172:L172"/>
    <mergeCell ref="M172:N172"/>
    <mergeCell ref="AB155:AB156"/>
    <mergeCell ref="AC155:AC156"/>
    <mergeCell ref="L155:L156"/>
    <mergeCell ref="M155:M156"/>
    <mergeCell ref="N155:N156"/>
    <mergeCell ref="O155:O156"/>
    <mergeCell ref="O172:P172"/>
    <mergeCell ref="V155:V156"/>
    <mergeCell ref="W155:W156"/>
    <mergeCell ref="AF154:AF156"/>
    <mergeCell ref="AG154:AG156"/>
    <mergeCell ref="AD155:AD156"/>
    <mergeCell ref="AE155:AE156"/>
    <mergeCell ref="AH154:AI154"/>
    <mergeCell ref="C155:C156"/>
    <mergeCell ref="D155:D156"/>
    <mergeCell ref="E155:E156"/>
    <mergeCell ref="F155:F156"/>
    <mergeCell ref="G155:G156"/>
    <mergeCell ref="H155:H156"/>
    <mergeCell ref="I155:I156"/>
    <mergeCell ref="AH155:AH156"/>
    <mergeCell ref="AI155:AI156"/>
    <mergeCell ref="Y154:Z154"/>
    <mergeCell ref="AA154:AB154"/>
    <mergeCell ref="AC154:AD154"/>
    <mergeCell ref="X155:X156"/>
    <mergeCell ref="Y155:Y156"/>
    <mergeCell ref="Z155:Z156"/>
    <mergeCell ref="AA155:AA156"/>
    <mergeCell ref="U154:V154"/>
    <mergeCell ref="J155:J156"/>
    <mergeCell ref="K155:K156"/>
    <mergeCell ref="W154:X154"/>
    <mergeCell ref="P155:P156"/>
    <mergeCell ref="Q155:Q156"/>
    <mergeCell ref="R155:R156"/>
    <mergeCell ref="S155:S156"/>
    <mergeCell ref="T155:T156"/>
    <mergeCell ref="U155:U156"/>
    <mergeCell ref="M154:N154"/>
    <mergeCell ref="O154:P154"/>
    <mergeCell ref="Q154:R154"/>
    <mergeCell ref="S154:T154"/>
    <mergeCell ref="B152:G152"/>
    <mergeCell ref="H152:I152"/>
    <mergeCell ref="K152:L152"/>
    <mergeCell ref="A154:A156"/>
    <mergeCell ref="B154:B156"/>
    <mergeCell ref="C154:D154"/>
    <mergeCell ref="E154:F154"/>
    <mergeCell ref="G154:H154"/>
    <mergeCell ref="I154:J154"/>
    <mergeCell ref="K154:L154"/>
    <mergeCell ref="D150:I150"/>
    <mergeCell ref="J150:K150"/>
    <mergeCell ref="S150:X150"/>
    <mergeCell ref="C151:J151"/>
    <mergeCell ref="L149:M149"/>
    <mergeCell ref="N149:O149"/>
    <mergeCell ref="P149:Q149"/>
    <mergeCell ref="S149:X149"/>
    <mergeCell ref="C148:D148"/>
    <mergeCell ref="F148:G148"/>
    <mergeCell ref="H148:I148"/>
    <mergeCell ref="C149:D149"/>
    <mergeCell ref="E149:K149"/>
    <mergeCell ref="E146:T146"/>
    <mergeCell ref="U146:AC146"/>
    <mergeCell ref="C147:T147"/>
    <mergeCell ref="U147:AC147"/>
    <mergeCell ref="S124:T124"/>
    <mergeCell ref="C124:D124"/>
    <mergeCell ref="E124:F124"/>
    <mergeCell ref="G124:H124"/>
    <mergeCell ref="E140:AA140"/>
    <mergeCell ref="C144:T144"/>
    <mergeCell ref="B145:I145"/>
    <mergeCell ref="U145:AC145"/>
    <mergeCell ref="I124:J124"/>
    <mergeCell ref="K124:L124"/>
    <mergeCell ref="M124:N124"/>
    <mergeCell ref="AB107:AB108"/>
    <mergeCell ref="L107:L108"/>
    <mergeCell ref="M107:M108"/>
    <mergeCell ref="N107:N108"/>
    <mergeCell ref="O107:O108"/>
    <mergeCell ref="O124:P124"/>
    <mergeCell ref="Q124:R124"/>
    <mergeCell ref="AI107:AI108"/>
    <mergeCell ref="R107:R108"/>
    <mergeCell ref="S107:S108"/>
    <mergeCell ref="T107:T108"/>
    <mergeCell ref="U107:U108"/>
    <mergeCell ref="V107:V108"/>
    <mergeCell ref="W107:W108"/>
    <mergeCell ref="AF106:AF108"/>
    <mergeCell ref="AC107:AC108"/>
    <mergeCell ref="AD107:AD108"/>
    <mergeCell ref="AH106:AI106"/>
    <mergeCell ref="C107:C108"/>
    <mergeCell ref="D107:D108"/>
    <mergeCell ref="E107:E108"/>
    <mergeCell ref="F107:F108"/>
    <mergeCell ref="G107:G108"/>
    <mergeCell ref="H107:H108"/>
    <mergeCell ref="I107:I108"/>
    <mergeCell ref="AE107:AE108"/>
    <mergeCell ref="AH107:AH108"/>
    <mergeCell ref="J107:J108"/>
    <mergeCell ref="K107:K108"/>
    <mergeCell ref="W106:X106"/>
    <mergeCell ref="Y106:Z106"/>
    <mergeCell ref="U106:V106"/>
    <mergeCell ref="P107:P108"/>
    <mergeCell ref="Q107:Q108"/>
    <mergeCell ref="M106:N106"/>
    <mergeCell ref="O106:P106"/>
    <mergeCell ref="Q106:R106"/>
    <mergeCell ref="S106:T106"/>
    <mergeCell ref="AG106:AG108"/>
    <mergeCell ref="X107:X108"/>
    <mergeCell ref="Y107:Y108"/>
    <mergeCell ref="Z107:Z108"/>
    <mergeCell ref="AA107:AA108"/>
    <mergeCell ref="AA106:AB106"/>
    <mergeCell ref="AC106:AD106"/>
    <mergeCell ref="B104:G104"/>
    <mergeCell ref="H104:I104"/>
    <mergeCell ref="K104:L104"/>
    <mergeCell ref="A106:A108"/>
    <mergeCell ref="B106:B108"/>
    <mergeCell ref="C106:D106"/>
    <mergeCell ref="E106:F106"/>
    <mergeCell ref="G106:H106"/>
    <mergeCell ref="I106:J106"/>
    <mergeCell ref="K106:L106"/>
    <mergeCell ref="D102:I102"/>
    <mergeCell ref="J102:K102"/>
    <mergeCell ref="S102:X102"/>
    <mergeCell ref="C103:J103"/>
    <mergeCell ref="L101:M101"/>
    <mergeCell ref="N101:O101"/>
    <mergeCell ref="P101:Q101"/>
    <mergeCell ref="S101:X101"/>
    <mergeCell ref="C100:D100"/>
    <mergeCell ref="F100:G100"/>
    <mergeCell ref="H100:I100"/>
    <mergeCell ref="C101:D101"/>
    <mergeCell ref="E101:K101"/>
    <mergeCell ref="E98:T98"/>
    <mergeCell ref="U98:AC98"/>
    <mergeCell ref="C99:T99"/>
    <mergeCell ref="U99:AC99"/>
    <mergeCell ref="E92:Y92"/>
    <mergeCell ref="C96:T96"/>
    <mergeCell ref="B97:I97"/>
    <mergeCell ref="U97:AC97"/>
    <mergeCell ref="K85:L85"/>
    <mergeCell ref="M85:N85"/>
    <mergeCell ref="O85:P85"/>
    <mergeCell ref="Q85:R85"/>
    <mergeCell ref="C85:D85"/>
    <mergeCell ref="E85:F85"/>
    <mergeCell ref="G85:H85"/>
    <mergeCell ref="I85:J85"/>
    <mergeCell ref="AH59:AH60"/>
    <mergeCell ref="AI59:AI60"/>
    <mergeCell ref="C76:D76"/>
    <mergeCell ref="E76:F76"/>
    <mergeCell ref="G76:H76"/>
    <mergeCell ref="I76:J76"/>
    <mergeCell ref="K76:L76"/>
    <mergeCell ref="M76:N76"/>
    <mergeCell ref="O76:P76"/>
    <mergeCell ref="Q76:R76"/>
    <mergeCell ref="T59:T60"/>
    <mergeCell ref="U59:U60"/>
    <mergeCell ref="V59:V60"/>
    <mergeCell ref="W59:W60"/>
    <mergeCell ref="P59:P60"/>
    <mergeCell ref="Q59:Q60"/>
    <mergeCell ref="R59:R60"/>
    <mergeCell ref="S59:S60"/>
    <mergeCell ref="L59:L60"/>
    <mergeCell ref="M59:M60"/>
    <mergeCell ref="N59:N60"/>
    <mergeCell ref="O59:O60"/>
    <mergeCell ref="AH58:AI58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AF58:AF60"/>
    <mergeCell ref="AG58:AG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W58:X58"/>
    <mergeCell ref="Y58:Z58"/>
    <mergeCell ref="AA58:AB58"/>
    <mergeCell ref="AC58:AD58"/>
    <mergeCell ref="O58:P58"/>
    <mergeCell ref="Q58:R58"/>
    <mergeCell ref="S58:T58"/>
    <mergeCell ref="U58:V58"/>
    <mergeCell ref="G58:H58"/>
    <mergeCell ref="I58:J58"/>
    <mergeCell ref="K58:L58"/>
    <mergeCell ref="M58:N58"/>
    <mergeCell ref="A58:A60"/>
    <mergeCell ref="B58:B60"/>
    <mergeCell ref="C58:D58"/>
    <mergeCell ref="E58:F58"/>
    <mergeCell ref="C55:J55"/>
    <mergeCell ref="B56:G56"/>
    <mergeCell ref="H56:I56"/>
    <mergeCell ref="K56:L56"/>
    <mergeCell ref="P53:Q53"/>
    <mergeCell ref="S53:X53"/>
    <mergeCell ref="D54:I54"/>
    <mergeCell ref="J54:K54"/>
    <mergeCell ref="S54:X54"/>
    <mergeCell ref="C53:D53"/>
    <mergeCell ref="E53:K53"/>
    <mergeCell ref="L53:M53"/>
    <mergeCell ref="N53:O53"/>
    <mergeCell ref="C51:T51"/>
    <mergeCell ref="U51:AC51"/>
    <mergeCell ref="C52:D52"/>
    <mergeCell ref="F52:G52"/>
    <mergeCell ref="H52:I52"/>
    <mergeCell ref="B49:I49"/>
    <mergeCell ref="U49:AC49"/>
    <mergeCell ref="E50:T50"/>
    <mergeCell ref="U50:AC50"/>
    <mergeCell ref="S29:T29"/>
    <mergeCell ref="U29:V29"/>
    <mergeCell ref="D45:X45"/>
    <mergeCell ref="C48:T48"/>
    <mergeCell ref="K29:L29"/>
    <mergeCell ref="M29:N29"/>
    <mergeCell ref="O29:P29"/>
    <mergeCell ref="Q29:R29"/>
    <mergeCell ref="C29:D29"/>
    <mergeCell ref="E29:F29"/>
    <mergeCell ref="G29:H29"/>
    <mergeCell ref="I29:J29"/>
    <mergeCell ref="T12:T13"/>
    <mergeCell ref="U12:U13"/>
    <mergeCell ref="V12:V13"/>
    <mergeCell ref="W12:W13"/>
    <mergeCell ref="P12:P13"/>
    <mergeCell ref="Q12:Q13"/>
    <mergeCell ref="R12:R13"/>
    <mergeCell ref="S12:S13"/>
    <mergeCell ref="L12:L13"/>
    <mergeCell ref="M12:M13"/>
    <mergeCell ref="N12:N13"/>
    <mergeCell ref="O12:O13"/>
    <mergeCell ref="AH11:AH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AF11:AF13"/>
    <mergeCell ref="AG11:AG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W11:X11"/>
    <mergeCell ref="Y11:Z11"/>
    <mergeCell ref="AA11:AB11"/>
    <mergeCell ref="AC11:AD11"/>
    <mergeCell ref="O11:P11"/>
    <mergeCell ref="Q11:R11"/>
    <mergeCell ref="S11:T11"/>
    <mergeCell ref="U11:V11"/>
    <mergeCell ref="G11:H11"/>
    <mergeCell ref="I11:J11"/>
    <mergeCell ref="K11:L11"/>
    <mergeCell ref="M11:N11"/>
    <mergeCell ref="A11:A13"/>
    <mergeCell ref="B11:B13"/>
    <mergeCell ref="C11:D11"/>
    <mergeCell ref="E11:F11"/>
    <mergeCell ref="C8:J8"/>
    <mergeCell ref="B9:G9"/>
    <mergeCell ref="H9:I9"/>
    <mergeCell ref="K9:L9"/>
    <mergeCell ref="N6:O6"/>
    <mergeCell ref="P6:Q6"/>
    <mergeCell ref="S6:X6"/>
    <mergeCell ref="D7:I7"/>
    <mergeCell ref="J7:K7"/>
    <mergeCell ref="S7:X7"/>
    <mergeCell ref="H5:I5"/>
    <mergeCell ref="C6:D6"/>
    <mergeCell ref="E6:K6"/>
    <mergeCell ref="L6:M6"/>
    <mergeCell ref="AA251:AD251"/>
    <mergeCell ref="C1:T1"/>
    <mergeCell ref="B2:I2"/>
    <mergeCell ref="U2:AC2"/>
    <mergeCell ref="E3:T3"/>
    <mergeCell ref="U3:AC3"/>
    <mergeCell ref="C4:T4"/>
    <mergeCell ref="U4:AC4"/>
    <mergeCell ref="C5:D5"/>
    <mergeCell ref="F5:G5"/>
    <mergeCell ref="AA252:AA253"/>
    <mergeCell ref="AB252:AB253"/>
    <mergeCell ref="AC252:AC253"/>
    <mergeCell ref="AD252:AD253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  <rowBreaks count="4" manualBreakCount="4">
    <brk id="47" max="255" man="1"/>
    <brk id="95" max="255" man="1"/>
    <brk id="143" max="255" man="1"/>
    <brk id="1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P46"/>
  <sheetViews>
    <sheetView zoomScale="115" zoomScaleNormal="115" zoomScalePageLayoutView="0" workbookViewId="0" topLeftCell="A13">
      <selection activeCell="P28" sqref="P28"/>
    </sheetView>
  </sheetViews>
  <sheetFormatPr defaultColWidth="9.00390625" defaultRowHeight="12.75"/>
  <cols>
    <col min="1" max="1" width="3.375" style="0" customWidth="1"/>
    <col min="2" max="2" width="19.625" style="0" customWidth="1"/>
    <col min="3" max="15" width="4.875" style="2" customWidth="1"/>
    <col min="16" max="17" width="4.875" style="57" customWidth="1"/>
    <col min="18" max="18" width="7.00390625" style="2" customWidth="1"/>
    <col min="19" max="19" width="7.50390625" style="2" customWidth="1"/>
    <col min="20" max="20" width="4.625" style="2" customWidth="1"/>
    <col min="21" max="30" width="3.375" style="2" customWidth="1"/>
    <col min="31" max="38" width="3.625" style="2" customWidth="1"/>
    <col min="39" max="39" width="5.00390625" style="2" customWidth="1"/>
    <col min="40" max="40" width="3.50390625" style="57" customWidth="1"/>
    <col min="41" max="41" width="3.375" style="0" customWidth="1"/>
    <col min="42" max="42" width="18.375" style="0" customWidth="1"/>
    <col min="43" max="52" width="3.375" style="2" customWidth="1"/>
    <col min="53" max="55" width="5.125" style="2" customWidth="1"/>
    <col min="56" max="78" width="3.375" style="2" customWidth="1"/>
    <col min="79" max="79" width="3.375" style="57" customWidth="1"/>
    <col min="80" max="80" width="3.375" style="0" customWidth="1"/>
    <col min="81" max="81" width="18.375" style="0" customWidth="1"/>
    <col min="82" max="83" width="3.50390625" style="2" customWidth="1"/>
    <col min="84" max="86" width="4.50390625" style="2" customWidth="1"/>
    <col min="87" max="87" width="4.375" style="2" customWidth="1"/>
    <col min="88" max="88" width="5.00390625" style="2" customWidth="1"/>
    <col min="89" max="90" width="3.50390625" style="2" customWidth="1"/>
    <col min="91" max="91" width="3.875" style="2" customWidth="1"/>
    <col min="92" max="92" width="3.50390625" style="2" customWidth="1"/>
    <col min="93" max="93" width="5.00390625" style="2" customWidth="1"/>
    <col min="94" max="94" width="7.125" style="18" customWidth="1"/>
    <col min="95" max="95" width="5.00390625" style="2" customWidth="1"/>
    <col min="96" max="96" width="6.50390625" style="2" customWidth="1"/>
    <col min="97" max="97" width="6.625" style="2" customWidth="1"/>
  </cols>
  <sheetData>
    <row r="1" spans="1:94" ht="12" customHeight="1">
      <c r="A1" s="2"/>
      <c r="B1" s="3" t="s">
        <v>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6"/>
      <c r="Q1" s="6"/>
      <c r="AN1" s="2"/>
      <c r="AO1" s="2"/>
      <c r="AP1" s="2"/>
      <c r="CA1" s="2"/>
      <c r="CB1" s="2"/>
      <c r="CC1" s="2"/>
      <c r="CP1" s="2"/>
    </row>
    <row r="2" spans="1:94" ht="12" customHeight="1">
      <c r="A2" s="2"/>
      <c r="B2" s="117" t="s">
        <v>2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58"/>
      <c r="Q2" s="58"/>
      <c r="R2" s="120" t="s">
        <v>140</v>
      </c>
      <c r="S2" s="120"/>
      <c r="T2" s="11"/>
      <c r="AN2" s="2"/>
      <c r="AO2" s="2"/>
      <c r="AP2" s="2"/>
      <c r="CA2" s="2"/>
      <c r="CB2" s="2"/>
      <c r="CC2" s="2"/>
      <c r="CP2" s="2"/>
    </row>
    <row r="3" spans="1:94" ht="12" customHeight="1">
      <c r="A3" s="2"/>
      <c r="B3" s="11" t="s">
        <v>141</v>
      </c>
      <c r="C3" s="11"/>
      <c r="D3" s="11"/>
      <c r="E3" s="11"/>
      <c r="G3" s="119" t="str">
        <f>Явка!E3</f>
        <v>МЕНЕДЖМЕНТ</v>
      </c>
      <c r="H3" s="119"/>
      <c r="I3" s="119"/>
      <c r="J3" s="119"/>
      <c r="K3" s="119"/>
      <c r="L3" s="119"/>
      <c r="M3" s="119"/>
      <c r="N3" s="119"/>
      <c r="O3" s="119"/>
      <c r="P3" s="13"/>
      <c r="Q3" s="13"/>
      <c r="R3" s="121">
        <f>Явка!S7</f>
        <v>42319</v>
      </c>
      <c r="S3" s="121"/>
      <c r="T3" s="11"/>
      <c r="AN3" s="2"/>
      <c r="AO3" s="2"/>
      <c r="AP3" s="2"/>
      <c r="CA3" s="2"/>
      <c r="CB3" s="2"/>
      <c r="CC3" s="2"/>
      <c r="CP3" s="2"/>
    </row>
    <row r="4" spans="1:94" ht="12" customHeight="1">
      <c r="A4" s="2"/>
      <c r="B4" s="5" t="s">
        <v>7</v>
      </c>
      <c r="C4" s="119" t="str">
        <f>Явка!C4</f>
        <v>080114 Экономика и бухгалтерский учет (по отраслям)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3"/>
      <c r="Q4" s="13"/>
      <c r="S4" s="140" t="s">
        <v>142</v>
      </c>
      <c r="T4" s="140"/>
      <c r="AN4" s="2"/>
      <c r="AO4" s="2"/>
      <c r="AP4" s="2"/>
      <c r="CA4" s="2"/>
      <c r="CB4" s="2"/>
      <c r="CC4" s="2"/>
      <c r="CP4" s="2"/>
    </row>
    <row r="5" spans="1:94" ht="12" customHeight="1">
      <c r="A5" s="2"/>
      <c r="B5" s="2"/>
      <c r="C5" s="5" t="s">
        <v>10</v>
      </c>
      <c r="E5" s="12">
        <f>Явка!E5</f>
        <v>2</v>
      </c>
      <c r="G5" s="120" t="s">
        <v>11</v>
      </c>
      <c r="H5" s="120"/>
      <c r="I5" s="141" t="str">
        <f>Явка!H5</f>
        <v>147к</v>
      </c>
      <c r="J5" s="141"/>
      <c r="S5" s="140"/>
      <c r="T5" s="140"/>
      <c r="AN5" s="2"/>
      <c r="AO5" s="2"/>
      <c r="AP5" s="2"/>
      <c r="CA5" s="2"/>
      <c r="CB5" s="2"/>
      <c r="CC5" s="2"/>
      <c r="CP5" s="2"/>
    </row>
    <row r="6" spans="1:94" ht="12" customHeight="1">
      <c r="A6" s="2"/>
      <c r="B6" s="5" t="s">
        <v>13</v>
      </c>
      <c r="C6" s="119">
        <f>Явка!C6</f>
        <v>90</v>
      </c>
      <c r="D6" s="119"/>
      <c r="E6" s="11" t="s">
        <v>14</v>
      </c>
      <c r="F6" s="11"/>
      <c r="G6" s="11"/>
      <c r="J6" s="59">
        <f>Явка!L6</f>
        <v>64</v>
      </c>
      <c r="K6" s="120" t="s">
        <v>15</v>
      </c>
      <c r="L6" s="120"/>
      <c r="M6" s="12">
        <f>Явка!P6</f>
        <v>32</v>
      </c>
      <c r="S6" s="9" t="s">
        <v>42</v>
      </c>
      <c r="T6" s="9" t="s">
        <v>143</v>
      </c>
      <c r="AN6" s="2"/>
      <c r="AO6" s="2"/>
      <c r="AP6" s="2"/>
      <c r="CA6" s="2"/>
      <c r="CB6" s="2"/>
      <c r="CC6" s="2"/>
      <c r="CP6" s="2"/>
    </row>
    <row r="7" spans="1:94" ht="12" customHeight="1">
      <c r="A7" s="2"/>
      <c r="B7" s="5" t="s">
        <v>17</v>
      </c>
      <c r="C7" s="12" t="str">
        <f>Явка!C7</f>
        <v>-</v>
      </c>
      <c r="E7" s="120" t="s">
        <v>19</v>
      </c>
      <c r="F7" s="120"/>
      <c r="G7" s="120"/>
      <c r="H7" s="120"/>
      <c r="I7" s="120"/>
      <c r="J7" s="12">
        <f>Явка!J7</f>
        <v>34</v>
      </c>
      <c r="L7" s="9"/>
      <c r="M7" s="9"/>
      <c r="N7" s="60"/>
      <c r="S7" s="9" t="s">
        <v>144</v>
      </c>
      <c r="T7" s="9">
        <v>5</v>
      </c>
      <c r="AN7" s="2"/>
      <c r="AO7" s="2"/>
      <c r="AP7" s="2"/>
      <c r="CA7" s="2"/>
      <c r="CB7" s="2"/>
      <c r="CC7" s="2"/>
      <c r="CP7" s="2"/>
    </row>
    <row r="8" spans="1:94" ht="12" customHeight="1">
      <c r="A8" s="2"/>
      <c r="B8" s="5" t="s">
        <v>20</v>
      </c>
      <c r="C8" s="119" t="str">
        <f>Явка!C8</f>
        <v>Склярова Е.Е.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3"/>
      <c r="Q8" s="13"/>
      <c r="R8" s="10"/>
      <c r="S8" s="9" t="s">
        <v>145</v>
      </c>
      <c r="T8" s="9">
        <v>4</v>
      </c>
      <c r="AN8" s="2"/>
      <c r="AO8" s="2"/>
      <c r="AP8" s="2"/>
      <c r="CA8" s="2"/>
      <c r="CB8" s="2"/>
      <c r="CC8" s="2"/>
      <c r="CP8" s="2"/>
    </row>
    <row r="9" spans="1:94" ht="12" customHeight="1">
      <c r="A9" s="2"/>
      <c r="B9" s="132" t="s">
        <v>22</v>
      </c>
      <c r="C9" s="132"/>
      <c r="D9" s="132"/>
      <c r="E9" s="132"/>
      <c r="F9" s="132"/>
      <c r="G9" s="3"/>
      <c r="H9" s="17">
        <f>Явка!H9</f>
        <v>27</v>
      </c>
      <c r="I9" s="61" t="s">
        <v>23</v>
      </c>
      <c r="J9" s="17">
        <f>Явка!K9</f>
        <v>32</v>
      </c>
      <c r="R9" s="10"/>
      <c r="S9" s="9" t="s">
        <v>146</v>
      </c>
      <c r="T9" s="9">
        <v>3</v>
      </c>
      <c r="AN9" s="2"/>
      <c r="AO9" s="2"/>
      <c r="AP9" s="2"/>
      <c r="CA9" s="2"/>
      <c r="CB9" s="2"/>
      <c r="CC9" s="2"/>
      <c r="CP9" s="2"/>
    </row>
    <row r="10" spans="19:30" ht="4.5" customHeight="1">
      <c r="S10" s="16"/>
      <c r="T10" s="16"/>
      <c r="U10" s="16"/>
      <c r="V10" s="16"/>
      <c r="W10" s="16"/>
      <c r="AB10" s="9"/>
      <c r="AD10" s="9"/>
    </row>
    <row r="11" spans="1:81" ht="22.5" customHeight="1">
      <c r="A11" s="124" t="s">
        <v>28</v>
      </c>
      <c r="B11" s="142" t="s">
        <v>29</v>
      </c>
      <c r="C11" s="143" t="s">
        <v>147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7" t="s">
        <v>148</v>
      </c>
      <c r="S11" s="14"/>
      <c r="T11" s="14"/>
      <c r="U11" s="15"/>
      <c r="V11" s="15"/>
      <c r="W11" s="15"/>
      <c r="AO11" s="2"/>
      <c r="AP11" s="2"/>
      <c r="BD11" s="18"/>
      <c r="BE11" s="9"/>
      <c r="BF11" s="29"/>
      <c r="CB11" s="2"/>
      <c r="CC11" s="2"/>
    </row>
    <row r="12" spans="1:81" ht="12.75" customHeight="1">
      <c r="A12" s="124"/>
      <c r="B12" s="142"/>
      <c r="C12" s="144" t="s">
        <v>149</v>
      </c>
      <c r="D12" s="144" t="s">
        <v>150</v>
      </c>
      <c r="E12" s="144" t="s">
        <v>151</v>
      </c>
      <c r="F12" s="144" t="s">
        <v>152</v>
      </c>
      <c r="G12" s="144" t="s">
        <v>153</v>
      </c>
      <c r="H12" s="144" t="s">
        <v>154</v>
      </c>
      <c r="I12" s="144" t="s">
        <v>155</v>
      </c>
      <c r="J12" s="144" t="s">
        <v>156</v>
      </c>
      <c r="K12" s="144" t="s">
        <v>157</v>
      </c>
      <c r="L12" s="144" t="s">
        <v>158</v>
      </c>
      <c r="M12" s="144" t="s">
        <v>159</v>
      </c>
      <c r="N12" s="144" t="s">
        <v>160</v>
      </c>
      <c r="O12" s="144" t="s">
        <v>161</v>
      </c>
      <c r="P12" s="144" t="s">
        <v>162</v>
      </c>
      <c r="Q12" s="144" t="s">
        <v>163</v>
      </c>
      <c r="R12" s="147"/>
      <c r="S12" s="63"/>
      <c r="T12" s="63"/>
      <c r="AO12" s="2"/>
      <c r="AP12" s="2"/>
      <c r="CB12" s="2"/>
      <c r="CC12" s="2"/>
    </row>
    <row r="13" spans="1:81" ht="12.75">
      <c r="A13" s="124"/>
      <c r="B13" s="142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7"/>
      <c r="S13" s="63"/>
      <c r="T13" s="63"/>
      <c r="AO13" s="2"/>
      <c r="AP13" s="2"/>
      <c r="CB13" s="2"/>
      <c r="CC13" s="2"/>
    </row>
    <row r="14" spans="1:81" ht="11.25" customHeight="1">
      <c r="A14" s="124"/>
      <c r="B14" s="142"/>
      <c r="C14" s="150" t="s">
        <v>164</v>
      </c>
      <c r="D14" s="150"/>
      <c r="E14" s="150"/>
      <c r="F14" s="150"/>
      <c r="G14" s="150"/>
      <c r="H14" s="149" t="s">
        <v>165</v>
      </c>
      <c r="I14" s="149"/>
      <c r="J14" s="149"/>
      <c r="K14" s="145" t="s">
        <v>166</v>
      </c>
      <c r="L14" s="145"/>
      <c r="M14" s="145"/>
      <c r="N14" s="145"/>
      <c r="O14" s="146" t="s">
        <v>166</v>
      </c>
      <c r="P14" s="146"/>
      <c r="Q14" s="146"/>
      <c r="R14" s="64" t="s">
        <v>167</v>
      </c>
      <c r="S14" s="64" t="s">
        <v>168</v>
      </c>
      <c r="T14" s="63"/>
      <c r="AO14" s="2"/>
      <c r="AP14" s="2"/>
      <c r="CB14" s="2"/>
      <c r="CC14" s="2"/>
    </row>
    <row r="15" spans="1:81" ht="12.75">
      <c r="A15" s="65">
        <v>1</v>
      </c>
      <c r="B15" s="24" t="str">
        <f>Явка!B109</f>
        <v>Артёмова Жанна</v>
      </c>
      <c r="C15" s="66"/>
      <c r="D15" s="66"/>
      <c r="E15" s="66"/>
      <c r="F15" s="66"/>
      <c r="G15" s="66"/>
      <c r="H15" s="66"/>
      <c r="I15" s="66"/>
      <c r="J15" s="66"/>
      <c r="K15" s="25"/>
      <c r="L15" s="25"/>
      <c r="M15" s="25"/>
      <c r="N15" s="67"/>
      <c r="O15" s="25"/>
      <c r="P15" s="31"/>
      <c r="Q15" s="31"/>
      <c r="R15" s="69">
        <f aca="true" t="shared" si="0" ref="R15:R42">SUM(C15:O15)</f>
        <v>0</v>
      </c>
      <c r="S15" s="6"/>
      <c r="T15" s="6"/>
      <c r="AO15" s="2"/>
      <c r="AP15" s="2"/>
      <c r="CB15" s="2"/>
      <c r="CC15" s="2"/>
    </row>
    <row r="16" spans="1:81" ht="12.75">
      <c r="A16" s="65">
        <v>2</v>
      </c>
      <c r="B16" s="24" t="str">
        <f>Явка!B110</f>
        <v>Беляева Наталья</v>
      </c>
      <c r="C16" s="66">
        <v>10</v>
      </c>
      <c r="D16" s="66">
        <v>10</v>
      </c>
      <c r="E16" s="66">
        <v>10</v>
      </c>
      <c r="F16" s="66">
        <v>10</v>
      </c>
      <c r="G16" s="66">
        <v>5</v>
      </c>
      <c r="H16" s="66"/>
      <c r="I16" s="66"/>
      <c r="J16" s="66">
        <v>10</v>
      </c>
      <c r="K16" s="25">
        <v>10</v>
      </c>
      <c r="L16" s="25">
        <v>10</v>
      </c>
      <c r="M16" s="25">
        <v>10</v>
      </c>
      <c r="N16" s="67"/>
      <c r="O16" s="25">
        <v>5</v>
      </c>
      <c r="P16" s="31"/>
      <c r="Q16" s="31"/>
      <c r="R16" s="69">
        <f t="shared" si="0"/>
        <v>90</v>
      </c>
      <c r="S16" s="6"/>
      <c r="T16" s="6"/>
      <c r="AO16" s="2"/>
      <c r="AP16" s="2"/>
      <c r="CB16" s="2"/>
      <c r="CC16" s="2"/>
    </row>
    <row r="17" spans="1:81" ht="12.75">
      <c r="A17" s="65">
        <v>3</v>
      </c>
      <c r="B17" s="24" t="str">
        <f>Явка!B111</f>
        <v>Гирлина Анна</v>
      </c>
      <c r="C17" s="66"/>
      <c r="D17" s="66"/>
      <c r="E17" s="66"/>
      <c r="F17" s="66"/>
      <c r="G17" s="66"/>
      <c r="H17" s="66"/>
      <c r="I17" s="66"/>
      <c r="J17" s="66"/>
      <c r="K17" s="25"/>
      <c r="L17" s="25"/>
      <c r="M17" s="25"/>
      <c r="N17" s="67"/>
      <c r="O17" s="25"/>
      <c r="P17" s="31"/>
      <c r="Q17" s="31"/>
      <c r="R17" s="69">
        <f t="shared" si="0"/>
        <v>0</v>
      </c>
      <c r="S17" s="6"/>
      <c r="T17" s="6"/>
      <c r="AO17" s="2"/>
      <c r="AP17" s="2"/>
      <c r="CB17" s="2"/>
      <c r="CC17" s="2"/>
    </row>
    <row r="18" spans="1:81" ht="12.75">
      <c r="A18" s="65">
        <v>4</v>
      </c>
      <c r="B18" s="24" t="str">
        <f>Явка!B112</f>
        <v>Дуль Марина</v>
      </c>
      <c r="C18" s="66"/>
      <c r="D18" s="66"/>
      <c r="E18" s="66"/>
      <c r="F18" s="66"/>
      <c r="G18" s="66"/>
      <c r="H18" s="66"/>
      <c r="I18" s="66"/>
      <c r="J18" s="66"/>
      <c r="K18" s="25"/>
      <c r="L18" s="25"/>
      <c r="M18" s="25"/>
      <c r="N18" s="67"/>
      <c r="O18" s="25"/>
      <c r="P18" s="31"/>
      <c r="Q18" s="31"/>
      <c r="R18" s="69">
        <f t="shared" si="0"/>
        <v>0</v>
      </c>
      <c r="S18" s="6"/>
      <c r="T18" s="6"/>
      <c r="AO18" s="2"/>
      <c r="AP18" s="2"/>
      <c r="CB18" s="2"/>
      <c r="CC18" s="2"/>
    </row>
    <row r="19" spans="1:81" ht="12.75">
      <c r="A19" s="65">
        <v>5</v>
      </c>
      <c r="B19" s="24" t="str">
        <f>Явка!B113</f>
        <v>Залинян Менуа</v>
      </c>
      <c r="C19" s="66">
        <v>10</v>
      </c>
      <c r="D19" s="66">
        <v>10</v>
      </c>
      <c r="E19" s="66">
        <v>10</v>
      </c>
      <c r="F19" s="66">
        <v>10</v>
      </c>
      <c r="G19" s="66">
        <v>10</v>
      </c>
      <c r="H19" s="66">
        <v>10</v>
      </c>
      <c r="I19" s="66"/>
      <c r="J19" s="66">
        <v>10</v>
      </c>
      <c r="K19" s="25">
        <v>10</v>
      </c>
      <c r="L19" s="25">
        <v>10</v>
      </c>
      <c r="M19" s="25">
        <v>10</v>
      </c>
      <c r="N19" s="67">
        <v>10</v>
      </c>
      <c r="O19" s="25">
        <v>10</v>
      </c>
      <c r="P19" s="31">
        <v>10</v>
      </c>
      <c r="Q19" s="31">
        <v>10</v>
      </c>
      <c r="R19" s="69">
        <f>SUM(C19:Q19)</f>
        <v>140</v>
      </c>
      <c r="S19" s="6"/>
      <c r="T19" s="6"/>
      <c r="AO19" s="2"/>
      <c r="AP19" s="2"/>
      <c r="CB19" s="2"/>
      <c r="CC19" s="2"/>
    </row>
    <row r="20" spans="1:81" ht="12.75">
      <c r="A20" s="65">
        <v>6</v>
      </c>
      <c r="B20" s="24" t="str">
        <f>Явка!B114</f>
        <v>Кошелёва Елена</v>
      </c>
      <c r="C20" s="66">
        <v>10</v>
      </c>
      <c r="D20" s="66">
        <v>10</v>
      </c>
      <c r="E20" s="66">
        <v>10</v>
      </c>
      <c r="F20" s="66">
        <v>10</v>
      </c>
      <c r="G20" s="66">
        <v>10</v>
      </c>
      <c r="H20" s="66">
        <v>10</v>
      </c>
      <c r="I20" s="66">
        <v>10</v>
      </c>
      <c r="J20" s="66">
        <v>10</v>
      </c>
      <c r="K20" s="25">
        <v>10</v>
      </c>
      <c r="L20" s="25">
        <v>10</v>
      </c>
      <c r="M20" s="25">
        <v>10</v>
      </c>
      <c r="N20" s="67">
        <v>10</v>
      </c>
      <c r="O20" s="25">
        <v>10</v>
      </c>
      <c r="P20" s="31">
        <v>10</v>
      </c>
      <c r="Q20" s="31">
        <v>10</v>
      </c>
      <c r="R20" s="69">
        <f t="shared" si="0"/>
        <v>130</v>
      </c>
      <c r="S20" s="6"/>
      <c r="T20" s="6"/>
      <c r="AO20" s="2"/>
      <c r="AP20" s="2"/>
      <c r="CB20" s="2"/>
      <c r="CC20" s="2"/>
    </row>
    <row r="21" spans="1:81" ht="12.75">
      <c r="A21" s="65">
        <v>7</v>
      </c>
      <c r="B21" s="24" t="str">
        <f>Явка!B115</f>
        <v>Кузнецова Анжелика</v>
      </c>
      <c r="C21" s="66">
        <v>10</v>
      </c>
      <c r="D21" s="66">
        <v>10</v>
      </c>
      <c r="E21" s="66">
        <v>10</v>
      </c>
      <c r="F21" s="66">
        <v>10</v>
      </c>
      <c r="G21" s="66">
        <v>10</v>
      </c>
      <c r="H21" s="66">
        <v>10</v>
      </c>
      <c r="I21" s="66">
        <v>10</v>
      </c>
      <c r="J21" s="66">
        <v>10</v>
      </c>
      <c r="K21" s="25">
        <v>10</v>
      </c>
      <c r="L21" s="25">
        <v>10</v>
      </c>
      <c r="M21" s="25">
        <v>10</v>
      </c>
      <c r="N21" s="67">
        <v>10</v>
      </c>
      <c r="O21" s="25">
        <v>10</v>
      </c>
      <c r="P21" s="31">
        <v>10</v>
      </c>
      <c r="Q21" s="31"/>
      <c r="R21" s="69">
        <f>SUM(C21:P21)</f>
        <v>140</v>
      </c>
      <c r="S21" s="6"/>
      <c r="T21" s="6"/>
      <c r="AO21" s="2"/>
      <c r="AP21" s="2"/>
      <c r="CB21" s="2"/>
      <c r="CC21" s="2"/>
    </row>
    <row r="22" spans="1:81" ht="12.75">
      <c r="A22" s="65">
        <v>8</v>
      </c>
      <c r="B22" s="24" t="str">
        <f>Явка!B116</f>
        <v>Ли Александра</v>
      </c>
      <c r="C22" s="66">
        <v>10</v>
      </c>
      <c r="D22" s="66">
        <v>10</v>
      </c>
      <c r="E22" s="66">
        <v>10</v>
      </c>
      <c r="F22" s="66">
        <v>10</v>
      </c>
      <c r="G22" s="66">
        <v>10</v>
      </c>
      <c r="H22" s="66">
        <v>10</v>
      </c>
      <c r="I22" s="66"/>
      <c r="J22" s="66">
        <v>10</v>
      </c>
      <c r="K22" s="25">
        <v>10</v>
      </c>
      <c r="L22" s="25">
        <v>10</v>
      </c>
      <c r="M22" s="25">
        <v>10</v>
      </c>
      <c r="N22" s="67">
        <v>10</v>
      </c>
      <c r="O22" s="25">
        <v>10</v>
      </c>
      <c r="P22" s="31">
        <v>10</v>
      </c>
      <c r="Q22" s="31"/>
      <c r="R22" s="69">
        <f>SUM(C22:P22)</f>
        <v>130</v>
      </c>
      <c r="S22" s="6"/>
      <c r="T22" s="6"/>
      <c r="AO22" s="2"/>
      <c r="AP22" s="2"/>
      <c r="CB22" s="2"/>
      <c r="CC22" s="2"/>
    </row>
    <row r="23" spans="1:81" ht="12.75">
      <c r="A23" s="65">
        <v>9</v>
      </c>
      <c r="B23" s="24" t="str">
        <f>Явка!B117</f>
        <v>Паринова Светлана</v>
      </c>
      <c r="C23" s="66">
        <v>10</v>
      </c>
      <c r="D23" s="66">
        <v>10</v>
      </c>
      <c r="E23" s="66">
        <v>10</v>
      </c>
      <c r="F23" s="66">
        <v>10</v>
      </c>
      <c r="G23" s="66">
        <v>10</v>
      </c>
      <c r="H23" s="66">
        <v>10</v>
      </c>
      <c r="I23" s="66">
        <v>10</v>
      </c>
      <c r="J23" s="66">
        <v>10</v>
      </c>
      <c r="K23" s="25">
        <v>10</v>
      </c>
      <c r="L23" s="25">
        <v>10</v>
      </c>
      <c r="M23" s="25">
        <v>10</v>
      </c>
      <c r="N23" s="67"/>
      <c r="O23" s="25"/>
      <c r="P23" s="31"/>
      <c r="Q23" s="31">
        <v>10</v>
      </c>
      <c r="R23" s="69">
        <f t="shared" si="0"/>
        <v>110</v>
      </c>
      <c r="S23" s="6"/>
      <c r="T23" s="6"/>
      <c r="AO23" s="2"/>
      <c r="AP23" s="2"/>
      <c r="CB23" s="2"/>
      <c r="CC23" s="2"/>
    </row>
    <row r="24" spans="1:81" ht="12.75">
      <c r="A24" s="65">
        <v>10</v>
      </c>
      <c r="B24" s="24" t="str">
        <f>Явка!B118</f>
        <v>Пахомова Ольга</v>
      </c>
      <c r="C24" s="66">
        <v>10</v>
      </c>
      <c r="D24" s="66">
        <v>10</v>
      </c>
      <c r="E24" s="66">
        <v>10</v>
      </c>
      <c r="F24" s="66">
        <v>10</v>
      </c>
      <c r="G24" s="66">
        <v>10</v>
      </c>
      <c r="H24" s="66">
        <v>10</v>
      </c>
      <c r="I24" s="66">
        <v>10</v>
      </c>
      <c r="J24" s="66">
        <v>10</v>
      </c>
      <c r="K24" s="25">
        <v>10</v>
      </c>
      <c r="L24" s="25">
        <v>10</v>
      </c>
      <c r="M24" s="25">
        <v>10</v>
      </c>
      <c r="N24" s="67">
        <v>10</v>
      </c>
      <c r="O24" s="25">
        <v>10</v>
      </c>
      <c r="P24" s="31">
        <v>10</v>
      </c>
      <c r="Q24" s="31">
        <v>10</v>
      </c>
      <c r="R24" s="69">
        <f t="shared" si="0"/>
        <v>130</v>
      </c>
      <c r="S24" s="6"/>
      <c r="T24" s="6"/>
      <c r="AO24" s="2"/>
      <c r="AP24" s="2"/>
      <c r="CB24" s="2"/>
      <c r="CC24" s="2"/>
    </row>
    <row r="25" spans="1:81" ht="12.75">
      <c r="A25" s="65">
        <v>11</v>
      </c>
      <c r="B25" s="24" t="str">
        <f>Явка!B119</f>
        <v>Перегудова Алина</v>
      </c>
      <c r="C25" s="66">
        <v>10</v>
      </c>
      <c r="D25" s="66">
        <v>10</v>
      </c>
      <c r="E25" s="66">
        <v>10</v>
      </c>
      <c r="F25" s="66">
        <v>10</v>
      </c>
      <c r="G25" s="66">
        <v>10</v>
      </c>
      <c r="H25" s="66">
        <v>10</v>
      </c>
      <c r="I25" s="66">
        <v>10</v>
      </c>
      <c r="J25" s="66">
        <v>10</v>
      </c>
      <c r="K25" s="25">
        <v>10</v>
      </c>
      <c r="L25" s="25">
        <v>10</v>
      </c>
      <c r="M25" s="25">
        <v>10</v>
      </c>
      <c r="N25" s="67">
        <v>10</v>
      </c>
      <c r="O25" s="25">
        <v>10</v>
      </c>
      <c r="P25" s="31">
        <v>10</v>
      </c>
      <c r="Q25" s="31">
        <v>10</v>
      </c>
      <c r="R25" s="69">
        <f>SUM(C25:Q25)</f>
        <v>150</v>
      </c>
      <c r="S25" s="6"/>
      <c r="T25" s="6"/>
      <c r="AO25" s="2"/>
      <c r="AP25" s="2"/>
      <c r="CB25" s="2"/>
      <c r="CC25" s="2"/>
    </row>
    <row r="26" spans="1:81" ht="12.75">
      <c r="A26" s="65">
        <v>12</v>
      </c>
      <c r="B26" s="24" t="str">
        <f>Явка!B120</f>
        <v>Сарычева Екатерина</v>
      </c>
      <c r="C26" s="66">
        <v>10</v>
      </c>
      <c r="D26" s="66">
        <v>10</v>
      </c>
      <c r="E26" s="66">
        <v>10</v>
      </c>
      <c r="F26" s="66">
        <v>10</v>
      </c>
      <c r="G26" s="66">
        <v>10</v>
      </c>
      <c r="H26" s="66">
        <v>10</v>
      </c>
      <c r="I26" s="66">
        <v>10</v>
      </c>
      <c r="J26" s="66">
        <v>10</v>
      </c>
      <c r="K26" s="25">
        <v>10</v>
      </c>
      <c r="L26" s="25">
        <v>10</v>
      </c>
      <c r="M26" s="25">
        <v>10</v>
      </c>
      <c r="N26" s="67">
        <v>10</v>
      </c>
      <c r="O26" s="25">
        <v>10</v>
      </c>
      <c r="P26" s="31">
        <v>10</v>
      </c>
      <c r="Q26" s="31">
        <v>10</v>
      </c>
      <c r="R26" s="69">
        <f t="shared" si="0"/>
        <v>130</v>
      </c>
      <c r="S26" s="6"/>
      <c r="T26" s="6"/>
      <c r="AO26" s="2"/>
      <c r="AP26" s="2"/>
      <c r="CB26" s="2"/>
      <c r="CC26" s="2"/>
    </row>
    <row r="27" spans="1:81" ht="12.75">
      <c r="A27" s="65">
        <v>13</v>
      </c>
      <c r="B27" s="24" t="str">
        <f>Явка!B121</f>
        <v>Стопкина Татьяна</v>
      </c>
      <c r="C27" s="66">
        <v>10</v>
      </c>
      <c r="D27" s="66">
        <v>10</v>
      </c>
      <c r="E27" s="66">
        <v>10</v>
      </c>
      <c r="F27" s="66">
        <v>10</v>
      </c>
      <c r="G27" s="66">
        <v>5</v>
      </c>
      <c r="H27" s="66"/>
      <c r="I27" s="66">
        <v>10</v>
      </c>
      <c r="J27" s="66"/>
      <c r="K27" s="25">
        <v>10</v>
      </c>
      <c r="L27" s="25">
        <v>10</v>
      </c>
      <c r="M27" s="25">
        <v>10</v>
      </c>
      <c r="N27" s="67"/>
      <c r="O27" s="25"/>
      <c r="P27" s="31"/>
      <c r="Q27" s="31">
        <v>10</v>
      </c>
      <c r="R27" s="69">
        <f t="shared" si="0"/>
        <v>85</v>
      </c>
      <c r="S27" s="6"/>
      <c r="T27" s="6"/>
      <c r="AO27" s="2"/>
      <c r="AP27" s="2"/>
      <c r="CB27" s="2"/>
      <c r="CC27" s="2"/>
    </row>
    <row r="28" spans="1:81" ht="12.75">
      <c r="A28" s="65">
        <v>14</v>
      </c>
      <c r="B28" s="24" t="str">
        <f>Явка!B122</f>
        <v>Терехова Анастасия</v>
      </c>
      <c r="C28" s="66">
        <v>10</v>
      </c>
      <c r="D28" s="66">
        <v>10</v>
      </c>
      <c r="E28" s="66">
        <v>5</v>
      </c>
      <c r="F28" s="66">
        <v>10</v>
      </c>
      <c r="G28" s="66"/>
      <c r="H28" s="66"/>
      <c r="I28" s="66"/>
      <c r="J28" s="66"/>
      <c r="K28" s="25">
        <v>10</v>
      </c>
      <c r="L28" s="25"/>
      <c r="M28" s="25">
        <v>7</v>
      </c>
      <c r="N28" s="67"/>
      <c r="O28" s="25">
        <v>10</v>
      </c>
      <c r="P28" s="31"/>
      <c r="Q28" s="31"/>
      <c r="R28" s="69">
        <f t="shared" si="0"/>
        <v>62</v>
      </c>
      <c r="S28" s="6"/>
      <c r="T28" s="6"/>
      <c r="AO28" s="2"/>
      <c r="AP28" s="2"/>
      <c r="CB28" s="2"/>
      <c r="CC28" s="2"/>
    </row>
    <row r="29" spans="1:81" ht="12.75" customHeight="1">
      <c r="A29" s="65">
        <v>15</v>
      </c>
      <c r="B29" s="24" t="str">
        <f>Явка!B123</f>
        <v>Черенкова Елена</v>
      </c>
      <c r="C29" s="66"/>
      <c r="D29" s="66"/>
      <c r="E29" s="66"/>
      <c r="F29" s="66"/>
      <c r="G29" s="66"/>
      <c r="H29" s="66"/>
      <c r="I29" s="66"/>
      <c r="J29" s="66"/>
      <c r="K29" s="25"/>
      <c r="L29" s="25"/>
      <c r="M29" s="25"/>
      <c r="N29" s="67"/>
      <c r="O29" s="25"/>
      <c r="P29" s="31"/>
      <c r="Q29" s="31"/>
      <c r="R29" s="69">
        <f t="shared" si="0"/>
        <v>0</v>
      </c>
      <c r="S29" s="6"/>
      <c r="T29" s="6"/>
      <c r="AO29" s="2"/>
      <c r="AP29" s="2"/>
      <c r="CB29" s="2"/>
      <c r="CC29" s="2"/>
    </row>
    <row r="30" spans="1:81" ht="5.25" customHeight="1">
      <c r="A30" s="65">
        <v>16</v>
      </c>
      <c r="B30" s="24"/>
      <c r="C30" s="66"/>
      <c r="D30" s="66"/>
      <c r="E30" s="66"/>
      <c r="F30" s="66"/>
      <c r="G30" s="66"/>
      <c r="H30" s="66"/>
      <c r="I30" s="66"/>
      <c r="J30" s="66"/>
      <c r="K30" s="25"/>
      <c r="L30" s="25"/>
      <c r="M30" s="25"/>
      <c r="N30" s="67"/>
      <c r="O30" s="30"/>
      <c r="P30" s="68"/>
      <c r="Q30" s="68"/>
      <c r="R30" s="69">
        <f t="shared" si="0"/>
        <v>0</v>
      </c>
      <c r="S30" s="6"/>
      <c r="T30" s="6"/>
      <c r="AO30" s="2"/>
      <c r="AP30" s="2"/>
      <c r="CB30" s="2"/>
      <c r="CC30" s="2"/>
    </row>
    <row r="31" spans="1:81" ht="5.25" customHeight="1">
      <c r="A31" s="65">
        <v>17</v>
      </c>
      <c r="B31" s="24"/>
      <c r="C31" s="66"/>
      <c r="D31" s="66"/>
      <c r="E31" s="66"/>
      <c r="F31" s="66"/>
      <c r="G31" s="66"/>
      <c r="H31" s="66"/>
      <c r="I31" s="66"/>
      <c r="J31" s="66"/>
      <c r="K31" s="25"/>
      <c r="L31" s="25"/>
      <c r="M31" s="25"/>
      <c r="N31" s="67"/>
      <c r="O31" s="30"/>
      <c r="P31" s="68"/>
      <c r="Q31" s="68"/>
      <c r="R31" s="69">
        <f t="shared" si="0"/>
        <v>0</v>
      </c>
      <c r="S31" s="6"/>
      <c r="T31" s="6"/>
      <c r="AO31" s="2"/>
      <c r="AP31" s="2"/>
      <c r="CB31" s="2"/>
      <c r="CC31" s="2"/>
    </row>
    <row r="32" spans="1:81" ht="5.25" customHeight="1">
      <c r="A32" s="65">
        <v>18</v>
      </c>
      <c r="B32" s="24"/>
      <c r="C32" s="66"/>
      <c r="D32" s="66"/>
      <c r="E32" s="66"/>
      <c r="F32" s="66"/>
      <c r="G32" s="66"/>
      <c r="H32" s="66"/>
      <c r="I32" s="66"/>
      <c r="J32" s="66"/>
      <c r="K32" s="25"/>
      <c r="L32" s="25"/>
      <c r="M32" s="25"/>
      <c r="N32" s="67"/>
      <c r="O32" s="30"/>
      <c r="P32" s="68"/>
      <c r="Q32" s="68"/>
      <c r="R32" s="69">
        <f t="shared" si="0"/>
        <v>0</v>
      </c>
      <c r="S32" s="6"/>
      <c r="T32" s="6"/>
      <c r="AO32" s="2"/>
      <c r="AP32" s="2"/>
      <c r="CB32" s="2"/>
      <c r="CC32" s="2"/>
    </row>
    <row r="33" spans="1:81" ht="5.25" customHeight="1">
      <c r="A33" s="65">
        <v>19</v>
      </c>
      <c r="B33" s="24"/>
      <c r="C33" s="66"/>
      <c r="D33" s="66"/>
      <c r="E33" s="66"/>
      <c r="F33" s="66"/>
      <c r="G33" s="66"/>
      <c r="H33" s="66"/>
      <c r="I33" s="66"/>
      <c r="J33" s="66"/>
      <c r="K33" s="25"/>
      <c r="L33" s="25"/>
      <c r="M33" s="25"/>
      <c r="N33" s="67"/>
      <c r="O33" s="30"/>
      <c r="P33" s="68"/>
      <c r="Q33" s="68"/>
      <c r="R33" s="69">
        <f t="shared" si="0"/>
        <v>0</v>
      </c>
      <c r="S33" s="6"/>
      <c r="T33" s="6"/>
      <c r="AO33" s="2"/>
      <c r="AP33" s="2"/>
      <c r="CB33" s="2"/>
      <c r="CC33" s="2"/>
    </row>
    <row r="34" spans="1:81" ht="5.25" customHeight="1">
      <c r="A34" s="65">
        <v>20</v>
      </c>
      <c r="B34" s="24"/>
      <c r="C34" s="66"/>
      <c r="D34" s="66"/>
      <c r="E34" s="66"/>
      <c r="F34" s="66"/>
      <c r="G34" s="66"/>
      <c r="H34" s="66"/>
      <c r="I34" s="66"/>
      <c r="J34" s="66"/>
      <c r="K34" s="25"/>
      <c r="L34" s="25"/>
      <c r="M34" s="25"/>
      <c r="N34" s="67"/>
      <c r="O34" s="30"/>
      <c r="P34" s="68"/>
      <c r="Q34" s="68"/>
      <c r="R34" s="69">
        <f t="shared" si="0"/>
        <v>0</v>
      </c>
      <c r="S34" s="6"/>
      <c r="T34" s="6"/>
      <c r="AO34" s="2"/>
      <c r="AP34" s="2"/>
      <c r="CB34" s="2"/>
      <c r="CC34" s="2"/>
    </row>
    <row r="35" spans="1:81" ht="5.25" customHeight="1">
      <c r="A35" s="65">
        <v>21</v>
      </c>
      <c r="B35" s="24"/>
      <c r="C35" s="66"/>
      <c r="D35" s="66"/>
      <c r="E35" s="66"/>
      <c r="F35" s="66"/>
      <c r="G35" s="66"/>
      <c r="H35" s="66"/>
      <c r="I35" s="66"/>
      <c r="J35" s="66"/>
      <c r="K35" s="25"/>
      <c r="L35" s="25"/>
      <c r="M35" s="25"/>
      <c r="N35" s="67"/>
      <c r="O35" s="30"/>
      <c r="P35" s="68"/>
      <c r="Q35" s="68"/>
      <c r="R35" s="69">
        <f t="shared" si="0"/>
        <v>0</v>
      </c>
      <c r="S35" s="6"/>
      <c r="T35" s="6"/>
      <c r="AO35" s="2"/>
      <c r="AP35" s="2"/>
      <c r="CB35" s="2"/>
      <c r="CC35" s="2"/>
    </row>
    <row r="36" spans="1:81" ht="5.25" customHeight="1">
      <c r="A36" s="65">
        <v>22</v>
      </c>
      <c r="B36" s="24"/>
      <c r="C36" s="66"/>
      <c r="D36" s="66"/>
      <c r="E36" s="66"/>
      <c r="F36" s="66"/>
      <c r="G36" s="66"/>
      <c r="H36" s="66"/>
      <c r="I36" s="66"/>
      <c r="J36" s="66"/>
      <c r="K36" s="25"/>
      <c r="L36" s="25"/>
      <c r="M36" s="25"/>
      <c r="N36" s="67"/>
      <c r="O36" s="30"/>
      <c r="P36" s="68"/>
      <c r="Q36" s="68"/>
      <c r="R36" s="69">
        <f t="shared" si="0"/>
        <v>0</v>
      </c>
      <c r="S36" s="6"/>
      <c r="T36" s="6"/>
      <c r="AO36" s="2"/>
      <c r="AP36" s="2"/>
      <c r="CB36" s="2"/>
      <c r="CC36" s="2"/>
    </row>
    <row r="37" spans="1:81" ht="5.25" customHeight="1">
      <c r="A37" s="65">
        <v>23</v>
      </c>
      <c r="B37" s="24"/>
      <c r="C37" s="66"/>
      <c r="D37" s="66"/>
      <c r="E37" s="66"/>
      <c r="F37" s="66"/>
      <c r="G37" s="66"/>
      <c r="H37" s="66"/>
      <c r="I37" s="66"/>
      <c r="J37" s="66"/>
      <c r="K37" s="25"/>
      <c r="L37" s="25"/>
      <c r="M37" s="25"/>
      <c r="N37" s="67"/>
      <c r="O37" s="30"/>
      <c r="P37" s="68"/>
      <c r="Q37" s="68"/>
      <c r="R37" s="69">
        <f t="shared" si="0"/>
        <v>0</v>
      </c>
      <c r="S37" s="6"/>
      <c r="T37" s="6"/>
      <c r="AO37" s="2"/>
      <c r="AP37" s="2"/>
      <c r="CB37" s="2"/>
      <c r="CC37" s="2"/>
    </row>
    <row r="38" spans="1:81" ht="5.25" customHeight="1">
      <c r="A38" s="65">
        <v>24</v>
      </c>
      <c r="B38" s="24"/>
      <c r="C38" s="66"/>
      <c r="D38" s="66"/>
      <c r="E38" s="66"/>
      <c r="F38" s="66"/>
      <c r="G38" s="66"/>
      <c r="H38" s="66"/>
      <c r="I38" s="66"/>
      <c r="J38" s="66"/>
      <c r="K38" s="25"/>
      <c r="L38" s="25"/>
      <c r="M38" s="25"/>
      <c r="N38" s="67"/>
      <c r="O38" s="30"/>
      <c r="P38" s="68"/>
      <c r="Q38" s="68"/>
      <c r="R38" s="69">
        <f t="shared" si="0"/>
        <v>0</v>
      </c>
      <c r="S38" s="6"/>
      <c r="T38" s="6"/>
      <c r="AO38" s="2"/>
      <c r="AP38" s="2"/>
      <c r="CB38" s="2"/>
      <c r="CC38" s="2"/>
    </row>
    <row r="39" spans="1:81" ht="5.25" customHeight="1">
      <c r="A39" s="65">
        <v>25</v>
      </c>
      <c r="B39" s="24"/>
      <c r="C39" s="66"/>
      <c r="D39" s="66"/>
      <c r="E39" s="66"/>
      <c r="F39" s="66"/>
      <c r="G39" s="66"/>
      <c r="H39" s="66"/>
      <c r="I39" s="66"/>
      <c r="J39" s="66"/>
      <c r="K39" s="25"/>
      <c r="L39" s="25"/>
      <c r="M39" s="25"/>
      <c r="N39" s="67"/>
      <c r="O39" s="30"/>
      <c r="P39" s="68"/>
      <c r="Q39" s="68"/>
      <c r="R39" s="69">
        <f t="shared" si="0"/>
        <v>0</v>
      </c>
      <c r="S39" s="6"/>
      <c r="T39" s="6"/>
      <c r="AO39" s="2"/>
      <c r="AP39" s="2"/>
      <c r="CB39" s="2"/>
      <c r="CC39" s="2"/>
    </row>
    <row r="40" spans="1:81" ht="5.25" customHeight="1">
      <c r="A40" s="65">
        <v>26</v>
      </c>
      <c r="B40" s="24"/>
      <c r="C40" s="66"/>
      <c r="D40" s="66"/>
      <c r="E40" s="66"/>
      <c r="F40" s="66"/>
      <c r="G40" s="66"/>
      <c r="H40" s="66"/>
      <c r="I40" s="66"/>
      <c r="J40" s="66"/>
      <c r="K40" s="25"/>
      <c r="L40" s="25"/>
      <c r="M40" s="25"/>
      <c r="N40" s="67"/>
      <c r="O40" s="30"/>
      <c r="P40" s="68"/>
      <c r="Q40" s="68"/>
      <c r="R40" s="69">
        <f t="shared" si="0"/>
        <v>0</v>
      </c>
      <c r="S40" s="6"/>
      <c r="T40" s="6"/>
      <c r="AO40" s="2"/>
      <c r="AP40" s="2"/>
      <c r="CB40" s="2"/>
      <c r="CC40" s="2"/>
    </row>
    <row r="41" spans="1:81" ht="5.25" customHeight="1">
      <c r="A41" s="65">
        <v>27</v>
      </c>
      <c r="B41" s="24"/>
      <c r="C41" s="66"/>
      <c r="D41" s="66"/>
      <c r="E41" s="66"/>
      <c r="F41" s="66"/>
      <c r="G41" s="66"/>
      <c r="H41" s="66"/>
      <c r="I41" s="66"/>
      <c r="J41" s="66"/>
      <c r="K41" s="25"/>
      <c r="L41" s="25"/>
      <c r="M41" s="25"/>
      <c r="N41" s="67"/>
      <c r="O41" s="30"/>
      <c r="P41" s="68"/>
      <c r="Q41" s="68"/>
      <c r="R41" s="69">
        <f t="shared" si="0"/>
        <v>0</v>
      </c>
      <c r="S41" s="6"/>
      <c r="T41" s="6"/>
      <c r="AO41" s="2"/>
      <c r="AP41" s="2"/>
      <c r="CB41" s="2"/>
      <c r="CC41" s="2"/>
    </row>
    <row r="42" spans="1:81" ht="5.25" customHeight="1">
      <c r="A42" s="65">
        <v>28</v>
      </c>
      <c r="B42" s="24"/>
      <c r="C42" s="66"/>
      <c r="D42" s="66"/>
      <c r="E42" s="66"/>
      <c r="F42" s="66"/>
      <c r="G42" s="66"/>
      <c r="H42" s="66"/>
      <c r="I42" s="66"/>
      <c r="J42" s="66"/>
      <c r="K42" s="25"/>
      <c r="L42" s="25"/>
      <c r="M42" s="25"/>
      <c r="N42" s="67"/>
      <c r="O42" s="30"/>
      <c r="P42" s="68"/>
      <c r="Q42" s="68"/>
      <c r="R42" s="69">
        <f t="shared" si="0"/>
        <v>0</v>
      </c>
      <c r="S42" s="6"/>
      <c r="T42" s="6"/>
      <c r="AO42" s="2"/>
      <c r="AP42" s="2"/>
      <c r="CB42" s="2"/>
      <c r="CC42" s="2"/>
    </row>
    <row r="43" spans="1:81" ht="12.75">
      <c r="A43" s="2"/>
      <c r="B43" s="14" t="s">
        <v>73</v>
      </c>
      <c r="C43" s="2">
        <v>10</v>
      </c>
      <c r="D43" s="2">
        <v>10</v>
      </c>
      <c r="E43" s="2">
        <v>10</v>
      </c>
      <c r="F43" s="2">
        <v>10</v>
      </c>
      <c r="G43" s="2">
        <v>10</v>
      </c>
      <c r="H43" s="2">
        <v>10</v>
      </c>
      <c r="I43" s="2">
        <v>10</v>
      </c>
      <c r="J43" s="2">
        <v>10</v>
      </c>
      <c r="K43" s="2">
        <v>10</v>
      </c>
      <c r="L43" s="2">
        <v>10</v>
      </c>
      <c r="M43" s="2">
        <v>10</v>
      </c>
      <c r="N43" s="2">
        <v>10</v>
      </c>
      <c r="O43" s="2">
        <v>10</v>
      </c>
      <c r="P43" s="57">
        <v>10</v>
      </c>
      <c r="Q43" s="57">
        <v>10</v>
      </c>
      <c r="R43" s="69">
        <f>SUM(C43:Q43)</f>
        <v>150</v>
      </c>
      <c r="S43" s="6"/>
      <c r="T43" s="29"/>
      <c r="AO43" s="2"/>
      <c r="AP43" s="2"/>
      <c r="CB43" s="2"/>
      <c r="CC43" s="2"/>
    </row>
    <row r="44" spans="1:81" ht="12.75">
      <c r="A44" s="2"/>
      <c r="B44" s="2"/>
      <c r="C44" s="148" t="s">
        <v>164</v>
      </c>
      <c r="D44" s="148"/>
      <c r="E44" s="148"/>
      <c r="F44" s="148"/>
      <c r="G44" s="148"/>
      <c r="H44" s="149" t="s">
        <v>165</v>
      </c>
      <c r="I44" s="149"/>
      <c r="J44" s="149"/>
      <c r="K44" s="145" t="s">
        <v>166</v>
      </c>
      <c r="L44" s="145"/>
      <c r="M44" s="145"/>
      <c r="N44" s="145"/>
      <c r="O44" s="146" t="s">
        <v>166</v>
      </c>
      <c r="P44" s="146"/>
      <c r="Q44" s="146"/>
      <c r="R44" s="34">
        <f>R43*0.9</f>
        <v>135</v>
      </c>
      <c r="AO44" s="2"/>
      <c r="AP44" s="2"/>
      <c r="CB44" s="2"/>
      <c r="CC44" s="2"/>
    </row>
    <row r="45" spans="1:81" ht="12.75">
      <c r="A45" s="2"/>
      <c r="B45" s="2"/>
      <c r="P45" s="70"/>
      <c r="Q45" s="70"/>
      <c r="R45" s="34">
        <f>R43*0.75</f>
        <v>112.5</v>
      </c>
      <c r="AO45" s="2"/>
      <c r="AP45" s="2"/>
      <c r="CB45" s="2"/>
      <c r="CC45" s="2"/>
    </row>
    <row r="46" spans="1:81" ht="12.75">
      <c r="A46" s="2"/>
      <c r="B46" s="2"/>
      <c r="P46" s="70"/>
      <c r="Q46" s="70"/>
      <c r="R46" s="34">
        <f>R43*0.4</f>
        <v>60</v>
      </c>
      <c r="AO46" s="2"/>
      <c r="AP46" s="2"/>
      <c r="CB46" s="2"/>
      <c r="CC46" s="2"/>
    </row>
  </sheetData>
  <sheetProtection selectLockedCells="1" selectUnlockedCells="1"/>
  <mergeCells count="41">
    <mergeCell ref="H14:J14"/>
    <mergeCell ref="C44:G44"/>
    <mergeCell ref="H44:J44"/>
    <mergeCell ref="K44:N44"/>
    <mergeCell ref="O44:Q44"/>
    <mergeCell ref="R11:R13"/>
    <mergeCell ref="C12:C13"/>
    <mergeCell ref="D12:D13"/>
    <mergeCell ref="E12:E13"/>
    <mergeCell ref="F12:F13"/>
    <mergeCell ref="G12:G13"/>
    <mergeCell ref="H12:H13"/>
    <mergeCell ref="I12:I13"/>
    <mergeCell ref="N12:N13"/>
    <mergeCell ref="O12:O13"/>
    <mergeCell ref="C1:O1"/>
    <mergeCell ref="B2:O2"/>
    <mergeCell ref="J12:J13"/>
    <mergeCell ref="K12:K13"/>
    <mergeCell ref="C6:D6"/>
    <mergeCell ref="K6:L6"/>
    <mergeCell ref="E7:I7"/>
    <mergeCell ref="C8:O8"/>
    <mergeCell ref="B9:F9"/>
    <mergeCell ref="A11:A14"/>
    <mergeCell ref="B11:B14"/>
    <mergeCell ref="C11:Q11"/>
    <mergeCell ref="L12:L13"/>
    <mergeCell ref="M12:M13"/>
    <mergeCell ref="K14:N14"/>
    <mergeCell ref="O14:Q14"/>
    <mergeCell ref="P12:P13"/>
    <mergeCell ref="Q12:Q13"/>
    <mergeCell ref="C14:G14"/>
    <mergeCell ref="R2:S2"/>
    <mergeCell ref="G3:O3"/>
    <mergeCell ref="R3:S3"/>
    <mergeCell ref="C4:O4"/>
    <mergeCell ref="S4:T5"/>
    <mergeCell ref="G5:H5"/>
    <mergeCell ref="I5:J5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6"/>
  <sheetViews>
    <sheetView zoomScale="130" zoomScaleNormal="130" zoomScalePageLayoutView="0" workbookViewId="0" topLeftCell="A11">
      <selection activeCell="U14" sqref="U14:X27"/>
    </sheetView>
  </sheetViews>
  <sheetFormatPr defaultColWidth="9.00390625" defaultRowHeight="12.75"/>
  <cols>
    <col min="1" max="1" width="4.125" style="0" customWidth="1"/>
    <col min="2" max="2" width="18.375" style="0" customWidth="1"/>
    <col min="3" max="3" width="7.125" style="0" customWidth="1"/>
    <col min="4" max="4" width="5.00390625" style="0" customWidth="1"/>
    <col min="5" max="5" width="6.50390625" style="0" customWidth="1"/>
    <col min="6" max="13" width="3.125" style="0" customWidth="1"/>
    <col min="14" max="14" width="8.125" style="0" customWidth="1"/>
    <col min="15" max="15" width="5.625" style="0" customWidth="1"/>
    <col min="16" max="16" width="6.125" style="0" customWidth="1"/>
    <col min="17" max="24" width="2.625" style="0" customWidth="1"/>
    <col min="25" max="25" width="5.50390625" style="0" customWidth="1"/>
    <col min="26" max="26" width="5.375" style="0" customWidth="1"/>
    <col min="27" max="27" width="0.5" style="0" customWidth="1"/>
    <col min="28" max="28" width="5.375" style="0" customWidth="1"/>
    <col min="29" max="29" width="5.125" style="0" customWidth="1"/>
  </cols>
  <sheetData>
    <row r="1" spans="1:29" ht="9" customHeight="1">
      <c r="A1" s="2"/>
      <c r="B1" s="3" t="s">
        <v>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40" t="s">
        <v>142</v>
      </c>
      <c r="Z1" s="140"/>
      <c r="AA1" s="2"/>
      <c r="AB1" s="2"/>
      <c r="AC1" s="2"/>
    </row>
    <row r="2" spans="1:29" ht="9" customHeight="1">
      <c r="A2" s="2"/>
      <c r="B2" s="117" t="s">
        <v>169</v>
      </c>
      <c r="C2" s="117"/>
      <c r="D2" s="117"/>
      <c r="E2" s="117"/>
      <c r="F2" s="117"/>
      <c r="G2" s="117"/>
      <c r="H2" s="117"/>
      <c r="I2" s="117"/>
      <c r="J2" s="71"/>
      <c r="K2" s="71"/>
      <c r="L2" s="71"/>
      <c r="M2" s="71"/>
      <c r="N2" s="2"/>
      <c r="O2" s="2"/>
      <c r="P2" s="57"/>
      <c r="Q2" s="57"/>
      <c r="R2" s="57"/>
      <c r="S2" s="57"/>
      <c r="T2" s="57"/>
      <c r="U2" s="57"/>
      <c r="V2" s="2"/>
      <c r="W2" s="2"/>
      <c r="X2" s="2"/>
      <c r="Y2" s="140"/>
      <c r="Z2" s="140"/>
      <c r="AA2" s="2"/>
      <c r="AB2" s="2"/>
      <c r="AC2" s="2"/>
    </row>
    <row r="3" spans="1:29" ht="9" customHeight="1">
      <c r="A3" s="2"/>
      <c r="B3" s="132" t="s">
        <v>141</v>
      </c>
      <c r="C3" s="132"/>
      <c r="D3" s="132"/>
      <c r="E3" s="132"/>
      <c r="F3" s="119" t="str">
        <f>Явка!E3</f>
        <v>МЕНЕДЖМЕНТ</v>
      </c>
      <c r="G3" s="119"/>
      <c r="H3" s="119"/>
      <c r="I3" s="119"/>
      <c r="J3" s="119"/>
      <c r="K3" s="119"/>
      <c r="L3" s="119"/>
      <c r="M3" s="1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9" t="s">
        <v>170</v>
      </c>
      <c r="Z3" s="9" t="s">
        <v>143</v>
      </c>
      <c r="AA3" s="2"/>
      <c r="AB3" s="2"/>
      <c r="AC3" s="2"/>
    </row>
    <row r="4" spans="1:29" ht="9" customHeight="1">
      <c r="A4" s="2"/>
      <c r="B4" s="5" t="s">
        <v>7</v>
      </c>
      <c r="C4" s="119" t="s">
        <v>8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9" t="s">
        <v>144</v>
      </c>
      <c r="Z4" s="9">
        <v>5</v>
      </c>
      <c r="AA4" s="2"/>
      <c r="AB4" s="2"/>
      <c r="AC4" s="2"/>
    </row>
    <row r="5" spans="1:29" ht="9" customHeight="1">
      <c r="A5" s="2"/>
      <c r="B5" s="2"/>
      <c r="C5" s="5" t="s">
        <v>10</v>
      </c>
      <c r="D5" s="12">
        <f>Явка!E5</f>
        <v>2</v>
      </c>
      <c r="E5" s="151" t="s">
        <v>11</v>
      </c>
      <c r="F5" s="151"/>
      <c r="G5" s="141" t="str">
        <f>Явка!H5</f>
        <v>147к</v>
      </c>
      <c r="H5" s="14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9" t="s">
        <v>145</v>
      </c>
      <c r="Z5" s="9">
        <v>4</v>
      </c>
      <c r="AA5" s="2"/>
      <c r="AB5" s="2"/>
      <c r="AC5" s="2"/>
    </row>
    <row r="6" spans="1:29" ht="9" customHeight="1">
      <c r="A6" s="2"/>
      <c r="B6" s="5" t="s">
        <v>13</v>
      </c>
      <c r="C6" s="12">
        <f>Явка!C6</f>
        <v>90</v>
      </c>
      <c r="D6" s="120" t="s">
        <v>14</v>
      </c>
      <c r="E6" s="120"/>
      <c r="F6" s="120"/>
      <c r="G6" s="12">
        <f>Явка!L6</f>
        <v>64</v>
      </c>
      <c r="H6" s="9" t="s">
        <v>15</v>
      </c>
      <c r="I6" s="12">
        <f>Явка!P6</f>
        <v>32</v>
      </c>
      <c r="J6" s="13"/>
      <c r="K6" s="13"/>
      <c r="L6" s="13"/>
      <c r="M6" s="13"/>
      <c r="N6" s="120" t="s">
        <v>140</v>
      </c>
      <c r="O6" s="120"/>
      <c r="P6" s="120"/>
      <c r="Q6" s="2"/>
      <c r="R6" s="2"/>
      <c r="S6" s="2"/>
      <c r="T6" s="2"/>
      <c r="U6" s="72"/>
      <c r="V6" s="72"/>
      <c r="W6" s="72"/>
      <c r="X6" s="2"/>
      <c r="Y6" s="9" t="s">
        <v>146</v>
      </c>
      <c r="Z6" s="9">
        <v>3</v>
      </c>
      <c r="AA6" s="2"/>
      <c r="AB6" s="2"/>
      <c r="AC6" s="2"/>
    </row>
    <row r="7" spans="1:29" ht="9" customHeight="1">
      <c r="A7" s="2"/>
      <c r="B7" s="5" t="s">
        <v>17</v>
      </c>
      <c r="C7" s="12" t="str">
        <f>Явка!C7</f>
        <v>-</v>
      </c>
      <c r="D7" s="120" t="s">
        <v>19</v>
      </c>
      <c r="E7" s="120"/>
      <c r="F7" s="120"/>
      <c r="G7" s="12">
        <f>Явка!J7</f>
        <v>34</v>
      </c>
      <c r="H7" s="9"/>
      <c r="I7" s="2"/>
      <c r="J7" s="2"/>
      <c r="K7" s="2"/>
      <c r="L7" s="2"/>
      <c r="M7" s="2"/>
      <c r="N7" s="121">
        <f>Явка!S7</f>
        <v>42319</v>
      </c>
      <c r="O7" s="121"/>
      <c r="P7" s="121"/>
      <c r="Q7" s="60"/>
      <c r="R7" s="2"/>
      <c r="S7" s="2"/>
      <c r="T7" s="2"/>
      <c r="U7" s="2"/>
      <c r="V7" s="2"/>
      <c r="W7" s="2"/>
      <c r="X7" s="2"/>
      <c r="Y7" s="9">
        <v>-45</v>
      </c>
      <c r="Z7" s="9">
        <v>2</v>
      </c>
      <c r="AA7" s="2"/>
      <c r="AB7" s="2"/>
      <c r="AC7" s="2"/>
    </row>
    <row r="8" spans="1:29" ht="9" customHeight="1">
      <c r="A8" s="2"/>
      <c r="B8" s="5" t="s">
        <v>20</v>
      </c>
      <c r="C8" s="119" t="s">
        <v>21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2"/>
      <c r="O8" s="2"/>
      <c r="P8" s="2"/>
      <c r="Q8" s="5" t="s">
        <v>1</v>
      </c>
      <c r="R8" s="10"/>
      <c r="S8" s="10"/>
      <c r="T8" s="10"/>
      <c r="U8" s="10"/>
      <c r="V8" s="10"/>
      <c r="W8" s="10"/>
      <c r="X8" s="2"/>
      <c r="Y8" s="2"/>
      <c r="Z8" s="2"/>
      <c r="AA8" s="2"/>
      <c r="AB8" s="2"/>
      <c r="AC8" s="2"/>
    </row>
    <row r="9" spans="1:29" ht="9" customHeight="1">
      <c r="A9" s="2"/>
      <c r="B9" s="132" t="s">
        <v>22</v>
      </c>
      <c r="C9" s="132"/>
      <c r="D9" s="132"/>
      <c r="E9" s="132"/>
      <c r="F9" s="132"/>
      <c r="G9" s="3"/>
      <c r="H9" s="17"/>
      <c r="I9" s="61" t="s">
        <v>23</v>
      </c>
      <c r="J9" s="17"/>
      <c r="K9" s="73"/>
      <c r="L9" s="73"/>
      <c r="M9" s="73"/>
      <c r="N9" s="2"/>
      <c r="O9" s="10"/>
      <c r="P9" s="10"/>
      <c r="Q9" s="10"/>
      <c r="R9" s="10"/>
      <c r="S9" s="10"/>
      <c r="T9" s="10"/>
      <c r="U9" s="10"/>
      <c r="V9" s="10"/>
      <c r="W9" s="10"/>
      <c r="X9" s="2"/>
      <c r="Y9" s="2"/>
      <c r="Z9" s="2"/>
      <c r="AA9" s="2"/>
      <c r="AB9" s="2"/>
      <c r="AC9" s="2"/>
    </row>
    <row r="10" spans="15:19" ht="8.25" customHeight="1">
      <c r="O10" s="74"/>
      <c r="P10" s="74"/>
      <c r="Q10" s="74"/>
      <c r="R10" s="74"/>
      <c r="S10" s="74"/>
    </row>
    <row r="11" spans="1:29" ht="30" customHeight="1">
      <c r="A11" s="152" t="s">
        <v>28</v>
      </c>
      <c r="B11" s="153" t="s">
        <v>29</v>
      </c>
      <c r="C11" s="154" t="s">
        <v>171</v>
      </c>
      <c r="D11" s="154"/>
      <c r="E11" s="154"/>
      <c r="F11" s="143" t="s">
        <v>172</v>
      </c>
      <c r="G11" s="143"/>
      <c r="H11" s="143"/>
      <c r="I11" s="143"/>
      <c r="J11" s="143"/>
      <c r="K11" s="143"/>
      <c r="L11" s="143"/>
      <c r="M11" s="143"/>
      <c r="N11" s="160" t="s">
        <v>173</v>
      </c>
      <c r="O11" s="154" t="s">
        <v>174</v>
      </c>
      <c r="P11" s="154"/>
      <c r="Q11" s="156" t="s">
        <v>175</v>
      </c>
      <c r="R11" s="156"/>
      <c r="S11" s="156"/>
      <c r="T11" s="156"/>
      <c r="U11" s="156"/>
      <c r="V11" s="156"/>
      <c r="W11" s="156"/>
      <c r="X11" s="156"/>
      <c r="Y11" s="157" t="s">
        <v>176</v>
      </c>
      <c r="Z11" s="158" t="s">
        <v>177</v>
      </c>
      <c r="AA11" s="2"/>
      <c r="AB11" s="159" t="s">
        <v>178</v>
      </c>
      <c r="AC11" s="161" t="s">
        <v>179</v>
      </c>
    </row>
    <row r="12" spans="1:29" ht="12.75" customHeight="1">
      <c r="A12" s="152"/>
      <c r="B12" s="153"/>
      <c r="C12" s="162" t="s">
        <v>180</v>
      </c>
      <c r="D12" s="155" t="s">
        <v>181</v>
      </c>
      <c r="E12" s="143" t="s">
        <v>170</v>
      </c>
      <c r="F12" s="155" t="s">
        <v>182</v>
      </c>
      <c r="G12" s="155" t="s">
        <v>183</v>
      </c>
      <c r="H12" s="155" t="s">
        <v>184</v>
      </c>
      <c r="I12" s="155" t="s">
        <v>185</v>
      </c>
      <c r="J12" s="155" t="s">
        <v>186</v>
      </c>
      <c r="K12" s="155" t="s">
        <v>187</v>
      </c>
      <c r="L12" s="155" t="s">
        <v>188</v>
      </c>
      <c r="M12" s="155" t="s">
        <v>189</v>
      </c>
      <c r="N12" s="160"/>
      <c r="O12" s="154"/>
      <c r="P12" s="154"/>
      <c r="Q12" s="155" t="s">
        <v>182</v>
      </c>
      <c r="R12" s="155" t="s">
        <v>183</v>
      </c>
      <c r="S12" s="155" t="s">
        <v>184</v>
      </c>
      <c r="T12" s="155" t="s">
        <v>185</v>
      </c>
      <c r="U12" s="155" t="s">
        <v>186</v>
      </c>
      <c r="V12" s="155" t="s">
        <v>187</v>
      </c>
      <c r="W12" s="155" t="s">
        <v>188</v>
      </c>
      <c r="X12" s="155" t="s">
        <v>189</v>
      </c>
      <c r="Y12" s="157"/>
      <c r="Z12" s="158"/>
      <c r="AA12" s="15"/>
      <c r="AB12" s="159"/>
      <c r="AC12" s="161"/>
    </row>
    <row r="13" spans="1:29" ht="14.25" customHeight="1">
      <c r="A13" s="152"/>
      <c r="B13" s="153"/>
      <c r="C13" s="162"/>
      <c r="D13" s="155"/>
      <c r="E13" s="143"/>
      <c r="F13" s="155"/>
      <c r="G13" s="155"/>
      <c r="H13" s="155"/>
      <c r="I13" s="155"/>
      <c r="J13" s="155"/>
      <c r="K13" s="155"/>
      <c r="L13" s="155"/>
      <c r="M13" s="155"/>
      <c r="N13" s="160"/>
      <c r="O13" s="75" t="s">
        <v>170</v>
      </c>
      <c r="P13" s="75" t="s">
        <v>143</v>
      </c>
      <c r="Q13" s="155"/>
      <c r="R13" s="155"/>
      <c r="S13" s="155"/>
      <c r="T13" s="155"/>
      <c r="U13" s="155"/>
      <c r="V13" s="155"/>
      <c r="W13" s="155"/>
      <c r="X13" s="155"/>
      <c r="Y13" s="157"/>
      <c r="Z13" s="158"/>
      <c r="AA13" s="2"/>
      <c r="AB13" s="159"/>
      <c r="AC13" s="161"/>
    </row>
    <row r="14" spans="1:29" s="2" customFormat="1" ht="14.25" customHeight="1">
      <c r="A14" s="65">
        <v>1</v>
      </c>
      <c r="B14" s="24" t="str">
        <f>Явка!B14</f>
        <v>Артёмова Жанна</v>
      </c>
      <c r="C14" s="76"/>
      <c r="D14" s="76"/>
      <c r="E14" s="77"/>
      <c r="F14" s="78">
        <v>44</v>
      </c>
      <c r="G14" s="79"/>
      <c r="H14" s="76">
        <v>34</v>
      </c>
      <c r="I14" s="76">
        <v>21</v>
      </c>
      <c r="J14" s="76">
        <v>29</v>
      </c>
      <c r="K14" s="76">
        <v>29</v>
      </c>
      <c r="L14" s="76">
        <v>29</v>
      </c>
      <c r="M14" s="76">
        <v>29</v>
      </c>
      <c r="N14" s="80">
        <f aca="true" t="shared" si="0" ref="N14:N43">SUM(F14:M14)</f>
        <v>215</v>
      </c>
      <c r="O14" s="76">
        <f>M14*2</f>
        <v>58</v>
      </c>
      <c r="P14" s="81">
        <v>3</v>
      </c>
      <c r="Q14" s="76">
        <v>4</v>
      </c>
      <c r="R14" s="76"/>
      <c r="S14" s="76">
        <v>3</v>
      </c>
      <c r="T14" s="76">
        <v>3</v>
      </c>
      <c r="U14" s="81">
        <v>3</v>
      </c>
      <c r="V14" s="81">
        <v>3</v>
      </c>
      <c r="W14" s="81">
        <v>3</v>
      </c>
      <c r="X14" s="81">
        <v>3</v>
      </c>
      <c r="Y14" s="82">
        <f aca="true" t="shared" si="1" ref="Y14:Y42">AVERAGE(Q14:X14)</f>
        <v>3.142857142857143</v>
      </c>
      <c r="Z14" s="83">
        <f aca="true" t="shared" si="2" ref="Z14:Z42">E14+N14+O14</f>
        <v>273</v>
      </c>
      <c r="AB14" s="84"/>
      <c r="AC14" s="85"/>
    </row>
    <row r="15" spans="1:29" s="2" customFormat="1" ht="14.25" customHeight="1">
      <c r="A15" s="65">
        <v>2</v>
      </c>
      <c r="B15" s="24" t="str">
        <f>Явка!B15</f>
        <v>Беляева Наталья</v>
      </c>
      <c r="C15" s="76"/>
      <c r="D15" s="76"/>
      <c r="E15" s="77"/>
      <c r="F15" s="78"/>
      <c r="G15" s="79"/>
      <c r="H15" s="76">
        <v>35</v>
      </c>
      <c r="I15" s="76">
        <v>13</v>
      </c>
      <c r="J15" s="76">
        <v>30</v>
      </c>
      <c r="K15" s="76">
        <v>30</v>
      </c>
      <c r="L15" s="76">
        <v>30</v>
      </c>
      <c r="M15" s="76">
        <v>30</v>
      </c>
      <c r="N15" s="80">
        <f t="shared" si="0"/>
        <v>168</v>
      </c>
      <c r="O15" s="76">
        <f aca="true" t="shared" si="3" ref="O15:O28">M15*2</f>
        <v>60</v>
      </c>
      <c r="P15" s="81">
        <v>3</v>
      </c>
      <c r="Q15" s="76"/>
      <c r="R15" s="76"/>
      <c r="S15" s="76">
        <v>3</v>
      </c>
      <c r="T15" s="76">
        <v>2</v>
      </c>
      <c r="U15" s="81">
        <v>3</v>
      </c>
      <c r="V15" s="81">
        <v>3</v>
      </c>
      <c r="W15" s="81">
        <v>3</v>
      </c>
      <c r="X15" s="81">
        <v>3</v>
      </c>
      <c r="Y15" s="82">
        <f t="shared" si="1"/>
        <v>2.8333333333333335</v>
      </c>
      <c r="Z15" s="83">
        <f t="shared" si="2"/>
        <v>228</v>
      </c>
      <c r="AB15" s="84"/>
      <c r="AC15" s="85"/>
    </row>
    <row r="16" spans="1:29" s="2" customFormat="1" ht="14.25" customHeight="1">
      <c r="A16" s="65">
        <v>3</v>
      </c>
      <c r="B16" s="24" t="str">
        <f>Явка!B16</f>
        <v>Гирлина Анна</v>
      </c>
      <c r="C16" s="76"/>
      <c r="D16" s="76"/>
      <c r="E16" s="77"/>
      <c r="F16" s="78"/>
      <c r="G16" s="79"/>
      <c r="H16" s="76"/>
      <c r="I16" s="76"/>
      <c r="J16" s="76"/>
      <c r="K16" s="76"/>
      <c r="L16" s="76"/>
      <c r="M16" s="76"/>
      <c r="N16" s="80">
        <f t="shared" si="0"/>
        <v>0</v>
      </c>
      <c r="O16" s="76"/>
      <c r="P16" s="81"/>
      <c r="Q16" s="76"/>
      <c r="R16" s="76"/>
      <c r="S16" s="76"/>
      <c r="T16" s="76"/>
      <c r="U16" s="81"/>
      <c r="V16" s="81"/>
      <c r="W16" s="81"/>
      <c r="X16" s="81"/>
      <c r="Y16" s="82" t="e">
        <f t="shared" si="1"/>
        <v>#DIV/0!</v>
      </c>
      <c r="Z16" s="83">
        <f t="shared" si="2"/>
        <v>0</v>
      </c>
      <c r="AB16" s="84"/>
      <c r="AC16" s="85"/>
    </row>
    <row r="17" spans="1:29" s="2" customFormat="1" ht="14.25" customHeight="1">
      <c r="A17" s="65">
        <v>4</v>
      </c>
      <c r="B17" s="24" t="str">
        <f>Явка!B17</f>
        <v>Дуль Марина</v>
      </c>
      <c r="C17" s="76"/>
      <c r="D17" s="76"/>
      <c r="E17" s="77"/>
      <c r="F17" s="78"/>
      <c r="G17" s="79"/>
      <c r="H17" s="76"/>
      <c r="I17" s="76"/>
      <c r="J17" s="76"/>
      <c r="K17" s="76"/>
      <c r="L17" s="76"/>
      <c r="M17" s="76"/>
      <c r="N17" s="80">
        <f t="shared" si="0"/>
        <v>0</v>
      </c>
      <c r="O17" s="76"/>
      <c r="P17" s="81"/>
      <c r="Q17" s="76"/>
      <c r="R17" s="76"/>
      <c r="S17" s="76"/>
      <c r="T17" s="76"/>
      <c r="U17" s="81"/>
      <c r="V17" s="81"/>
      <c r="W17" s="81"/>
      <c r="X17" s="81"/>
      <c r="Y17" s="82" t="e">
        <f t="shared" si="1"/>
        <v>#DIV/0!</v>
      </c>
      <c r="Z17" s="83">
        <f t="shared" si="2"/>
        <v>0</v>
      </c>
      <c r="AB17" s="84"/>
      <c r="AC17" s="85"/>
    </row>
    <row r="18" spans="1:29" s="2" customFormat="1" ht="14.25" customHeight="1">
      <c r="A18" s="65">
        <v>5</v>
      </c>
      <c r="B18" s="24" t="str">
        <f>Явка!B18</f>
        <v>Залинян Менуа</v>
      </c>
      <c r="C18" s="76"/>
      <c r="D18" s="76"/>
      <c r="E18" s="77"/>
      <c r="F18" s="78">
        <v>35</v>
      </c>
      <c r="G18" s="76">
        <v>16</v>
      </c>
      <c r="H18" s="76">
        <v>21</v>
      </c>
      <c r="I18" s="76">
        <v>21</v>
      </c>
      <c r="J18" s="76">
        <v>32</v>
      </c>
      <c r="K18" s="76">
        <v>32</v>
      </c>
      <c r="L18" s="76">
        <v>32</v>
      </c>
      <c r="M18" s="76">
        <v>32</v>
      </c>
      <c r="N18" s="80">
        <f t="shared" si="0"/>
        <v>221</v>
      </c>
      <c r="O18" s="76">
        <f t="shared" si="3"/>
        <v>64</v>
      </c>
      <c r="P18" s="81">
        <v>3</v>
      </c>
      <c r="Q18" s="76">
        <v>4</v>
      </c>
      <c r="R18" s="76">
        <v>2</v>
      </c>
      <c r="S18" s="76">
        <v>3</v>
      </c>
      <c r="T18" s="76">
        <v>3</v>
      </c>
      <c r="U18" s="81">
        <v>3</v>
      </c>
      <c r="V18" s="81">
        <v>3</v>
      </c>
      <c r="W18" s="81">
        <v>3</v>
      </c>
      <c r="X18" s="81">
        <v>3</v>
      </c>
      <c r="Y18" s="82">
        <f t="shared" si="1"/>
        <v>3</v>
      </c>
      <c r="Z18" s="83">
        <f t="shared" si="2"/>
        <v>285</v>
      </c>
      <c r="AB18" s="84"/>
      <c r="AC18" s="85"/>
    </row>
    <row r="19" spans="1:29" s="2" customFormat="1" ht="14.25" customHeight="1">
      <c r="A19" s="65">
        <v>6</v>
      </c>
      <c r="B19" s="24" t="str">
        <f>Явка!B19</f>
        <v>Кошелёва Елена</v>
      </c>
      <c r="C19" s="76"/>
      <c r="D19" s="76"/>
      <c r="E19" s="77"/>
      <c r="F19" s="78">
        <v>28</v>
      </c>
      <c r="G19" s="76">
        <v>35</v>
      </c>
      <c r="H19" s="76">
        <v>46</v>
      </c>
      <c r="I19" s="76">
        <v>41</v>
      </c>
      <c r="J19" s="76">
        <v>41</v>
      </c>
      <c r="K19" s="76">
        <v>41</v>
      </c>
      <c r="L19" s="76">
        <v>41</v>
      </c>
      <c r="M19" s="76">
        <v>41</v>
      </c>
      <c r="N19" s="80">
        <f t="shared" si="0"/>
        <v>314</v>
      </c>
      <c r="O19" s="76">
        <f t="shared" si="3"/>
        <v>82</v>
      </c>
      <c r="P19" s="81">
        <v>4</v>
      </c>
      <c r="Q19" s="76">
        <v>3</v>
      </c>
      <c r="R19" s="76">
        <v>4</v>
      </c>
      <c r="S19" s="76">
        <v>5</v>
      </c>
      <c r="T19" s="76">
        <v>5</v>
      </c>
      <c r="U19" s="81">
        <v>4</v>
      </c>
      <c r="V19" s="81">
        <v>4</v>
      </c>
      <c r="W19" s="81">
        <v>4</v>
      </c>
      <c r="X19" s="81">
        <v>4</v>
      </c>
      <c r="Y19" s="82">
        <f t="shared" si="1"/>
        <v>4.125</v>
      </c>
      <c r="Z19" s="83">
        <f t="shared" si="2"/>
        <v>396</v>
      </c>
      <c r="AB19" s="84"/>
      <c r="AC19" s="85"/>
    </row>
    <row r="20" spans="1:29" s="2" customFormat="1" ht="14.25" customHeight="1">
      <c r="A20" s="65">
        <v>7</v>
      </c>
      <c r="B20" s="24" t="str">
        <f>Явка!B20</f>
        <v>Кузнецова Анжелика</v>
      </c>
      <c r="C20" s="76"/>
      <c r="D20" s="76"/>
      <c r="E20" s="77"/>
      <c r="F20" s="78">
        <v>50</v>
      </c>
      <c r="G20" s="76">
        <v>35</v>
      </c>
      <c r="H20" s="76">
        <v>41</v>
      </c>
      <c r="I20" s="76">
        <v>31</v>
      </c>
      <c r="J20" s="76">
        <v>40</v>
      </c>
      <c r="K20" s="76">
        <v>40</v>
      </c>
      <c r="L20" s="76">
        <v>40</v>
      </c>
      <c r="M20" s="76">
        <v>40</v>
      </c>
      <c r="N20" s="80">
        <f t="shared" si="0"/>
        <v>317</v>
      </c>
      <c r="O20" s="76">
        <f t="shared" si="3"/>
        <v>80</v>
      </c>
      <c r="P20" s="81">
        <v>4</v>
      </c>
      <c r="Q20" s="76">
        <v>5</v>
      </c>
      <c r="R20" s="76">
        <v>4</v>
      </c>
      <c r="S20" s="76">
        <v>4</v>
      </c>
      <c r="T20" s="76">
        <v>3</v>
      </c>
      <c r="U20" s="81">
        <v>4</v>
      </c>
      <c r="V20" s="81">
        <v>4</v>
      </c>
      <c r="W20" s="81">
        <v>4</v>
      </c>
      <c r="X20" s="81">
        <v>4</v>
      </c>
      <c r="Y20" s="82">
        <f t="shared" si="1"/>
        <v>4</v>
      </c>
      <c r="Z20" s="83">
        <f t="shared" si="2"/>
        <v>397</v>
      </c>
      <c r="AB20" s="84"/>
      <c r="AC20" s="85"/>
    </row>
    <row r="21" spans="1:29" s="2" customFormat="1" ht="14.25" customHeight="1">
      <c r="A21" s="65">
        <v>8</v>
      </c>
      <c r="B21" s="24" t="str">
        <f>Явка!B21</f>
        <v>Ли Александра</v>
      </c>
      <c r="C21" s="76"/>
      <c r="D21" s="76"/>
      <c r="E21" s="77"/>
      <c r="F21" s="78">
        <v>50</v>
      </c>
      <c r="G21" s="76">
        <v>22</v>
      </c>
      <c r="H21" s="76">
        <v>25</v>
      </c>
      <c r="I21" s="76">
        <v>24</v>
      </c>
      <c r="J21" s="76">
        <v>39</v>
      </c>
      <c r="K21" s="76">
        <v>39</v>
      </c>
      <c r="L21" s="76">
        <v>39</v>
      </c>
      <c r="M21" s="76">
        <v>39</v>
      </c>
      <c r="N21" s="80">
        <f t="shared" si="0"/>
        <v>277</v>
      </c>
      <c r="O21" s="76">
        <f t="shared" si="3"/>
        <v>78</v>
      </c>
      <c r="P21" s="81">
        <v>4</v>
      </c>
      <c r="Q21" s="76">
        <v>5</v>
      </c>
      <c r="R21" s="76">
        <v>3</v>
      </c>
      <c r="S21" s="76">
        <v>3</v>
      </c>
      <c r="T21" s="76">
        <v>3</v>
      </c>
      <c r="U21" s="81">
        <v>4</v>
      </c>
      <c r="V21" s="81">
        <v>4</v>
      </c>
      <c r="W21" s="81">
        <v>4</v>
      </c>
      <c r="X21" s="81">
        <v>4</v>
      </c>
      <c r="Y21" s="82">
        <f t="shared" si="1"/>
        <v>3.75</v>
      </c>
      <c r="Z21" s="83">
        <f t="shared" si="2"/>
        <v>355</v>
      </c>
      <c r="AB21" s="84"/>
      <c r="AC21" s="85"/>
    </row>
    <row r="22" spans="1:29" s="2" customFormat="1" ht="14.25" customHeight="1">
      <c r="A22" s="65">
        <v>9</v>
      </c>
      <c r="B22" s="24" t="str">
        <f>Явка!B22</f>
        <v>Паринова Светлана</v>
      </c>
      <c r="C22" s="76"/>
      <c r="D22" s="76"/>
      <c r="E22" s="77"/>
      <c r="F22" s="78">
        <v>44</v>
      </c>
      <c r="G22" s="76">
        <v>40</v>
      </c>
      <c r="H22" s="76">
        <v>46</v>
      </c>
      <c r="I22" s="76">
        <v>44</v>
      </c>
      <c r="J22" s="76">
        <v>47</v>
      </c>
      <c r="K22" s="76">
        <v>47</v>
      </c>
      <c r="L22" s="76">
        <v>47</v>
      </c>
      <c r="M22" s="76">
        <v>47</v>
      </c>
      <c r="N22" s="80">
        <f t="shared" si="0"/>
        <v>362</v>
      </c>
      <c r="O22" s="76">
        <f t="shared" si="3"/>
        <v>94</v>
      </c>
      <c r="P22" s="81">
        <v>5</v>
      </c>
      <c r="Q22" s="76"/>
      <c r="R22" s="76">
        <v>4</v>
      </c>
      <c r="S22" s="76">
        <v>5</v>
      </c>
      <c r="T22" s="76">
        <v>4</v>
      </c>
      <c r="U22" s="81">
        <v>5</v>
      </c>
      <c r="V22" s="81">
        <v>5</v>
      </c>
      <c r="W22" s="81">
        <v>5</v>
      </c>
      <c r="X22" s="81">
        <v>5</v>
      </c>
      <c r="Y22" s="82">
        <f t="shared" si="1"/>
        <v>4.714285714285714</v>
      </c>
      <c r="Z22" s="83">
        <f t="shared" si="2"/>
        <v>456</v>
      </c>
      <c r="AB22" s="84"/>
      <c r="AC22" s="85"/>
    </row>
    <row r="23" spans="1:29" s="2" customFormat="1" ht="14.25" customHeight="1">
      <c r="A23" s="65">
        <v>10</v>
      </c>
      <c r="B23" s="24" t="str">
        <f>Явка!B23</f>
        <v>Пахомова Ольга</v>
      </c>
      <c r="C23" s="76"/>
      <c r="D23" s="76"/>
      <c r="E23" s="77"/>
      <c r="F23" s="78">
        <v>44</v>
      </c>
      <c r="G23" s="76">
        <v>12</v>
      </c>
      <c r="H23" s="76"/>
      <c r="I23" s="76"/>
      <c r="J23" s="76">
        <v>23</v>
      </c>
      <c r="K23" s="76">
        <v>23</v>
      </c>
      <c r="L23" s="76">
        <v>23</v>
      </c>
      <c r="M23" s="76">
        <v>23</v>
      </c>
      <c r="N23" s="80">
        <f t="shared" si="0"/>
        <v>148</v>
      </c>
      <c r="O23" s="76">
        <f t="shared" si="3"/>
        <v>46</v>
      </c>
      <c r="P23" s="81">
        <v>3</v>
      </c>
      <c r="Q23" s="76">
        <v>4</v>
      </c>
      <c r="R23" s="76">
        <v>2</v>
      </c>
      <c r="S23" s="76"/>
      <c r="T23" s="76"/>
      <c r="U23" s="81">
        <v>3</v>
      </c>
      <c r="V23" s="81">
        <v>3</v>
      </c>
      <c r="W23" s="81">
        <v>3</v>
      </c>
      <c r="X23" s="81">
        <v>3</v>
      </c>
      <c r="Y23" s="82">
        <f t="shared" si="1"/>
        <v>3</v>
      </c>
      <c r="Z23" s="83">
        <f t="shared" si="2"/>
        <v>194</v>
      </c>
      <c r="AB23" s="84"/>
      <c r="AC23" s="85"/>
    </row>
    <row r="24" spans="1:29" s="2" customFormat="1" ht="14.25" customHeight="1">
      <c r="A24" s="65">
        <v>11</v>
      </c>
      <c r="B24" s="24" t="str">
        <f>Явка!B24</f>
        <v>Перегудова Алина</v>
      </c>
      <c r="C24" s="76"/>
      <c r="D24" s="76"/>
      <c r="E24" s="77"/>
      <c r="F24" s="78">
        <v>40</v>
      </c>
      <c r="G24" s="76">
        <v>28</v>
      </c>
      <c r="H24" s="76">
        <v>35</v>
      </c>
      <c r="I24" s="76">
        <v>22</v>
      </c>
      <c r="J24" s="76">
        <v>40</v>
      </c>
      <c r="K24" s="76">
        <v>40</v>
      </c>
      <c r="L24" s="76">
        <v>40</v>
      </c>
      <c r="M24" s="76">
        <v>40</v>
      </c>
      <c r="N24" s="80">
        <f t="shared" si="0"/>
        <v>285</v>
      </c>
      <c r="O24" s="76">
        <f t="shared" si="3"/>
        <v>80</v>
      </c>
      <c r="P24" s="81">
        <v>4</v>
      </c>
      <c r="Q24" s="76">
        <v>4</v>
      </c>
      <c r="R24" s="76">
        <v>3</v>
      </c>
      <c r="S24" s="76">
        <v>4</v>
      </c>
      <c r="T24" s="76">
        <v>3</v>
      </c>
      <c r="U24" s="81">
        <v>4</v>
      </c>
      <c r="V24" s="81">
        <v>4</v>
      </c>
      <c r="W24" s="81">
        <v>4</v>
      </c>
      <c r="X24" s="81">
        <v>4</v>
      </c>
      <c r="Y24" s="82">
        <f t="shared" si="1"/>
        <v>3.75</v>
      </c>
      <c r="Z24" s="83">
        <f t="shared" si="2"/>
        <v>365</v>
      </c>
      <c r="AB24" s="84"/>
      <c r="AC24" s="85"/>
    </row>
    <row r="25" spans="1:29" s="2" customFormat="1" ht="14.25" customHeight="1">
      <c r="A25" s="65">
        <v>12</v>
      </c>
      <c r="B25" s="24" t="str">
        <f>Явка!B25</f>
        <v>Сарычева Екатерина</v>
      </c>
      <c r="C25" s="76"/>
      <c r="D25" s="76"/>
      <c r="E25" s="77"/>
      <c r="F25" s="78">
        <v>45</v>
      </c>
      <c r="G25" s="79"/>
      <c r="H25" s="76">
        <v>33</v>
      </c>
      <c r="I25" s="76">
        <v>21</v>
      </c>
      <c r="J25" s="76">
        <v>36</v>
      </c>
      <c r="K25" s="76">
        <v>36</v>
      </c>
      <c r="L25" s="76">
        <v>36</v>
      </c>
      <c r="M25" s="76">
        <v>36</v>
      </c>
      <c r="N25" s="80">
        <f t="shared" si="0"/>
        <v>243</v>
      </c>
      <c r="O25" s="76">
        <f t="shared" si="3"/>
        <v>72</v>
      </c>
      <c r="P25" s="81">
        <v>4</v>
      </c>
      <c r="Q25" s="76">
        <v>5</v>
      </c>
      <c r="R25" s="76"/>
      <c r="S25" s="76">
        <v>3</v>
      </c>
      <c r="T25" s="76">
        <v>3</v>
      </c>
      <c r="U25" s="81">
        <v>4</v>
      </c>
      <c r="V25" s="81">
        <v>4</v>
      </c>
      <c r="W25" s="81">
        <v>4</v>
      </c>
      <c r="X25" s="81">
        <v>4</v>
      </c>
      <c r="Y25" s="82">
        <f t="shared" si="1"/>
        <v>3.857142857142857</v>
      </c>
      <c r="Z25" s="83">
        <f t="shared" si="2"/>
        <v>315</v>
      </c>
      <c r="AB25" s="84"/>
      <c r="AC25" s="85"/>
    </row>
    <row r="26" spans="1:29" s="2" customFormat="1" ht="14.25" customHeight="1">
      <c r="A26" s="65">
        <v>13</v>
      </c>
      <c r="B26" s="24" t="str">
        <f>Явка!B26</f>
        <v>Стопкина Татьяна</v>
      </c>
      <c r="C26" s="76"/>
      <c r="D26" s="76"/>
      <c r="E26" s="77"/>
      <c r="F26" s="78"/>
      <c r="G26" s="79"/>
      <c r="H26" s="76">
        <v>36</v>
      </c>
      <c r="I26" s="76">
        <v>21</v>
      </c>
      <c r="J26" s="76">
        <v>42</v>
      </c>
      <c r="K26" s="76">
        <v>42</v>
      </c>
      <c r="L26" s="76">
        <v>42</v>
      </c>
      <c r="M26" s="76">
        <v>42</v>
      </c>
      <c r="N26" s="80">
        <f t="shared" si="0"/>
        <v>225</v>
      </c>
      <c r="O26" s="76">
        <f t="shared" si="3"/>
        <v>84</v>
      </c>
      <c r="P26" s="81">
        <v>4</v>
      </c>
      <c r="Q26" s="76"/>
      <c r="R26" s="76"/>
      <c r="S26" s="76">
        <v>4</v>
      </c>
      <c r="T26" s="76">
        <v>3</v>
      </c>
      <c r="U26" s="81">
        <v>4</v>
      </c>
      <c r="V26" s="81">
        <v>4</v>
      </c>
      <c r="W26" s="81">
        <v>4</v>
      </c>
      <c r="X26" s="81">
        <v>4</v>
      </c>
      <c r="Y26" s="82">
        <f t="shared" si="1"/>
        <v>3.8333333333333335</v>
      </c>
      <c r="Z26" s="83">
        <f t="shared" si="2"/>
        <v>309</v>
      </c>
      <c r="AB26" s="84"/>
      <c r="AC26" s="85"/>
    </row>
    <row r="27" spans="1:29" s="2" customFormat="1" ht="14.25" customHeight="1">
      <c r="A27" s="65">
        <v>14</v>
      </c>
      <c r="B27" s="24" t="str">
        <f>Явка!B27</f>
        <v>Терехова Анастасия</v>
      </c>
      <c r="C27" s="76"/>
      <c r="D27" s="76"/>
      <c r="E27" s="77"/>
      <c r="F27" s="78"/>
      <c r="G27" s="79"/>
      <c r="H27" s="76"/>
      <c r="I27" s="76"/>
      <c r="J27" s="76">
        <v>29</v>
      </c>
      <c r="K27" s="76">
        <v>29</v>
      </c>
      <c r="L27" s="76">
        <v>29</v>
      </c>
      <c r="M27" s="76">
        <v>29</v>
      </c>
      <c r="N27" s="80">
        <f t="shared" si="0"/>
        <v>116</v>
      </c>
      <c r="O27" s="76">
        <f t="shared" si="3"/>
        <v>58</v>
      </c>
      <c r="P27" s="81">
        <v>3</v>
      </c>
      <c r="Q27" s="76"/>
      <c r="R27" s="76"/>
      <c r="S27" s="76"/>
      <c r="T27" s="76"/>
      <c r="U27" s="81">
        <v>3</v>
      </c>
      <c r="V27" s="81">
        <v>3</v>
      </c>
      <c r="W27" s="81">
        <v>3</v>
      </c>
      <c r="X27" s="81">
        <v>3</v>
      </c>
      <c r="Y27" s="82">
        <f t="shared" si="1"/>
        <v>3</v>
      </c>
      <c r="Z27" s="83">
        <f t="shared" si="2"/>
        <v>174</v>
      </c>
      <c r="AB27" s="84"/>
      <c r="AC27" s="85"/>
    </row>
    <row r="28" spans="1:29" s="2" customFormat="1" ht="14.25" customHeight="1">
      <c r="A28" s="65">
        <v>15</v>
      </c>
      <c r="B28" s="24" t="str">
        <f>Явка!B28</f>
        <v>Черенкова Елена</v>
      </c>
      <c r="C28" s="76"/>
      <c r="D28" s="76"/>
      <c r="E28" s="77"/>
      <c r="F28" s="78"/>
      <c r="G28" s="79"/>
      <c r="H28" s="76"/>
      <c r="I28" s="76"/>
      <c r="J28" s="76"/>
      <c r="K28" s="76"/>
      <c r="L28" s="76"/>
      <c r="M28" s="76"/>
      <c r="N28" s="80">
        <f t="shared" si="0"/>
        <v>0</v>
      </c>
      <c r="O28" s="76"/>
      <c r="P28" s="81"/>
      <c r="Q28" s="76"/>
      <c r="R28" s="76"/>
      <c r="S28" s="76"/>
      <c r="T28" s="76"/>
      <c r="U28" s="76"/>
      <c r="V28" s="76"/>
      <c r="W28" s="76"/>
      <c r="X28" s="76"/>
      <c r="Y28" s="82" t="e">
        <f t="shared" si="1"/>
        <v>#DIV/0!</v>
      </c>
      <c r="Z28" s="83">
        <f t="shared" si="2"/>
        <v>0</v>
      </c>
      <c r="AB28" s="84"/>
      <c r="AC28" s="85"/>
    </row>
    <row r="29" spans="1:29" s="2" customFormat="1" ht="5.25" customHeight="1">
      <c r="A29" s="65">
        <v>16</v>
      </c>
      <c r="B29" s="24"/>
      <c r="C29" s="76"/>
      <c r="D29" s="76"/>
      <c r="E29" s="77"/>
      <c r="F29" s="78"/>
      <c r="G29" s="79"/>
      <c r="H29" s="76"/>
      <c r="I29" s="76"/>
      <c r="J29" s="76"/>
      <c r="K29" s="76"/>
      <c r="L29" s="76"/>
      <c r="M29" s="76"/>
      <c r="N29" s="80">
        <f t="shared" si="0"/>
        <v>0</v>
      </c>
      <c r="O29" s="76"/>
      <c r="P29" s="81"/>
      <c r="Q29" s="76"/>
      <c r="R29" s="76"/>
      <c r="S29" s="76"/>
      <c r="T29" s="76"/>
      <c r="U29" s="76"/>
      <c r="V29" s="76"/>
      <c r="W29" s="76"/>
      <c r="X29" s="76"/>
      <c r="Y29" s="82" t="e">
        <f t="shared" si="1"/>
        <v>#DIV/0!</v>
      </c>
      <c r="Z29" s="83">
        <f t="shared" si="2"/>
        <v>0</v>
      </c>
      <c r="AB29" s="84"/>
      <c r="AC29" s="85"/>
    </row>
    <row r="30" spans="1:29" s="2" customFormat="1" ht="5.25" customHeight="1">
      <c r="A30" s="65">
        <v>17</v>
      </c>
      <c r="B30" s="24"/>
      <c r="C30" s="76"/>
      <c r="D30" s="76"/>
      <c r="E30" s="77"/>
      <c r="F30" s="78"/>
      <c r="G30" s="79"/>
      <c r="H30" s="76"/>
      <c r="I30" s="76"/>
      <c r="J30" s="76"/>
      <c r="K30" s="76"/>
      <c r="L30" s="76"/>
      <c r="M30" s="76"/>
      <c r="N30" s="80">
        <f t="shared" si="0"/>
        <v>0</v>
      </c>
      <c r="O30" s="76"/>
      <c r="P30" s="81"/>
      <c r="Q30" s="76"/>
      <c r="R30" s="76"/>
      <c r="S30" s="76"/>
      <c r="T30" s="76"/>
      <c r="U30" s="76"/>
      <c r="V30" s="76"/>
      <c r="W30" s="76"/>
      <c r="X30" s="76"/>
      <c r="Y30" s="82" t="e">
        <f t="shared" si="1"/>
        <v>#DIV/0!</v>
      </c>
      <c r="Z30" s="83">
        <f t="shared" si="2"/>
        <v>0</v>
      </c>
      <c r="AB30" s="84"/>
      <c r="AC30" s="85"/>
    </row>
    <row r="31" spans="1:29" s="2" customFormat="1" ht="5.25" customHeight="1">
      <c r="A31" s="65">
        <v>18</v>
      </c>
      <c r="B31" s="24"/>
      <c r="C31" s="76"/>
      <c r="D31" s="76"/>
      <c r="E31" s="77"/>
      <c r="F31" s="78"/>
      <c r="G31" s="79"/>
      <c r="H31" s="76"/>
      <c r="I31" s="76"/>
      <c r="J31" s="76"/>
      <c r="K31" s="76"/>
      <c r="L31" s="76"/>
      <c r="M31" s="76"/>
      <c r="N31" s="80">
        <f t="shared" si="0"/>
        <v>0</v>
      </c>
      <c r="O31" s="76"/>
      <c r="P31" s="81"/>
      <c r="Q31" s="76"/>
      <c r="R31" s="76"/>
      <c r="S31" s="76"/>
      <c r="T31" s="76"/>
      <c r="U31" s="76"/>
      <c r="V31" s="76"/>
      <c r="W31" s="76"/>
      <c r="X31" s="76"/>
      <c r="Y31" s="82" t="e">
        <f t="shared" si="1"/>
        <v>#DIV/0!</v>
      </c>
      <c r="Z31" s="83">
        <f t="shared" si="2"/>
        <v>0</v>
      </c>
      <c r="AB31" s="84"/>
      <c r="AC31" s="85"/>
    </row>
    <row r="32" spans="1:29" s="2" customFormat="1" ht="5.25" customHeight="1">
      <c r="A32" s="65">
        <v>19</v>
      </c>
      <c r="B32" s="24"/>
      <c r="C32" s="76"/>
      <c r="D32" s="76"/>
      <c r="E32" s="77"/>
      <c r="F32" s="78"/>
      <c r="G32" s="79"/>
      <c r="H32" s="76"/>
      <c r="I32" s="76"/>
      <c r="J32" s="76"/>
      <c r="K32" s="76"/>
      <c r="L32" s="76"/>
      <c r="M32" s="76"/>
      <c r="N32" s="80">
        <f t="shared" si="0"/>
        <v>0</v>
      </c>
      <c r="O32" s="76"/>
      <c r="P32" s="81"/>
      <c r="Q32" s="76"/>
      <c r="R32" s="76"/>
      <c r="S32" s="76"/>
      <c r="T32" s="76"/>
      <c r="U32" s="76"/>
      <c r="V32" s="76"/>
      <c r="W32" s="76"/>
      <c r="X32" s="76"/>
      <c r="Y32" s="82" t="e">
        <f t="shared" si="1"/>
        <v>#DIV/0!</v>
      </c>
      <c r="Z32" s="83">
        <f t="shared" si="2"/>
        <v>0</v>
      </c>
      <c r="AB32" s="84"/>
      <c r="AC32" s="85"/>
    </row>
    <row r="33" spans="1:29" s="2" customFormat="1" ht="5.25" customHeight="1">
      <c r="A33" s="65">
        <v>20</v>
      </c>
      <c r="B33" s="24"/>
      <c r="C33" s="76"/>
      <c r="D33" s="76"/>
      <c r="E33" s="77"/>
      <c r="F33" s="78"/>
      <c r="G33" s="79"/>
      <c r="H33" s="76"/>
      <c r="I33" s="76"/>
      <c r="J33" s="76"/>
      <c r="K33" s="76"/>
      <c r="L33" s="76"/>
      <c r="M33" s="76"/>
      <c r="N33" s="80">
        <f t="shared" si="0"/>
        <v>0</v>
      </c>
      <c r="O33" s="76"/>
      <c r="P33" s="81"/>
      <c r="Q33" s="76"/>
      <c r="R33" s="76"/>
      <c r="S33" s="76"/>
      <c r="T33" s="76"/>
      <c r="U33" s="76"/>
      <c r="V33" s="76"/>
      <c r="W33" s="76"/>
      <c r="X33" s="76"/>
      <c r="Y33" s="82" t="e">
        <f t="shared" si="1"/>
        <v>#DIV/0!</v>
      </c>
      <c r="Z33" s="83">
        <f t="shared" si="2"/>
        <v>0</v>
      </c>
      <c r="AB33" s="84"/>
      <c r="AC33" s="85"/>
    </row>
    <row r="34" spans="1:29" s="2" customFormat="1" ht="5.25" customHeight="1">
      <c r="A34" s="65">
        <v>21</v>
      </c>
      <c r="B34" s="24"/>
      <c r="C34" s="76"/>
      <c r="D34" s="76"/>
      <c r="E34" s="77"/>
      <c r="F34" s="78"/>
      <c r="G34" s="79"/>
      <c r="H34" s="76"/>
      <c r="I34" s="76"/>
      <c r="J34" s="76"/>
      <c r="K34" s="76"/>
      <c r="L34" s="76"/>
      <c r="M34" s="76"/>
      <c r="N34" s="80">
        <f t="shared" si="0"/>
        <v>0</v>
      </c>
      <c r="O34" s="76"/>
      <c r="P34" s="81"/>
      <c r="Q34" s="76"/>
      <c r="R34" s="76"/>
      <c r="S34" s="76"/>
      <c r="T34" s="76"/>
      <c r="U34" s="76"/>
      <c r="V34" s="76"/>
      <c r="W34" s="76"/>
      <c r="X34" s="76"/>
      <c r="Y34" s="82" t="e">
        <f t="shared" si="1"/>
        <v>#DIV/0!</v>
      </c>
      <c r="Z34" s="83">
        <f t="shared" si="2"/>
        <v>0</v>
      </c>
      <c r="AB34" s="84"/>
      <c r="AC34" s="85"/>
    </row>
    <row r="35" spans="1:29" s="2" customFormat="1" ht="5.25" customHeight="1">
      <c r="A35" s="65">
        <v>22</v>
      </c>
      <c r="B35" s="24"/>
      <c r="C35" s="76"/>
      <c r="D35" s="76"/>
      <c r="E35" s="77"/>
      <c r="F35" s="78"/>
      <c r="G35" s="79"/>
      <c r="H35" s="76"/>
      <c r="I35" s="76"/>
      <c r="J35" s="76"/>
      <c r="K35" s="76"/>
      <c r="L35" s="76"/>
      <c r="M35" s="76"/>
      <c r="N35" s="80">
        <f t="shared" si="0"/>
        <v>0</v>
      </c>
      <c r="O35" s="76"/>
      <c r="P35" s="81"/>
      <c r="Q35" s="76"/>
      <c r="R35" s="76"/>
      <c r="S35" s="76"/>
      <c r="T35" s="76"/>
      <c r="U35" s="76"/>
      <c r="V35" s="76"/>
      <c r="W35" s="76"/>
      <c r="X35" s="76"/>
      <c r="Y35" s="82" t="e">
        <f t="shared" si="1"/>
        <v>#DIV/0!</v>
      </c>
      <c r="Z35" s="83">
        <f t="shared" si="2"/>
        <v>0</v>
      </c>
      <c r="AB35" s="84"/>
      <c r="AC35" s="85"/>
    </row>
    <row r="36" spans="1:29" s="2" customFormat="1" ht="5.25" customHeight="1">
      <c r="A36" s="65">
        <v>23</v>
      </c>
      <c r="B36" s="24"/>
      <c r="C36" s="76"/>
      <c r="D36" s="76"/>
      <c r="E36" s="77"/>
      <c r="F36" s="78"/>
      <c r="G36" s="79"/>
      <c r="H36" s="76"/>
      <c r="I36" s="76"/>
      <c r="J36" s="76"/>
      <c r="K36" s="76"/>
      <c r="L36" s="76"/>
      <c r="M36" s="76"/>
      <c r="N36" s="80">
        <f t="shared" si="0"/>
        <v>0</v>
      </c>
      <c r="O36" s="76"/>
      <c r="P36" s="81"/>
      <c r="Q36" s="76"/>
      <c r="R36" s="76"/>
      <c r="S36" s="76"/>
      <c r="T36" s="76"/>
      <c r="U36" s="76"/>
      <c r="V36" s="76"/>
      <c r="W36" s="76"/>
      <c r="X36" s="76"/>
      <c r="Y36" s="82" t="e">
        <f t="shared" si="1"/>
        <v>#DIV/0!</v>
      </c>
      <c r="Z36" s="83">
        <f t="shared" si="2"/>
        <v>0</v>
      </c>
      <c r="AB36" s="84"/>
      <c r="AC36" s="85"/>
    </row>
    <row r="37" spans="1:29" s="2" customFormat="1" ht="5.25" customHeight="1">
      <c r="A37" s="65">
        <v>24</v>
      </c>
      <c r="B37" s="24"/>
      <c r="C37" s="76"/>
      <c r="D37" s="76"/>
      <c r="E37" s="77"/>
      <c r="F37" s="78"/>
      <c r="G37" s="79"/>
      <c r="H37" s="76"/>
      <c r="I37" s="76"/>
      <c r="J37" s="76"/>
      <c r="K37" s="76"/>
      <c r="L37" s="76"/>
      <c r="M37" s="76"/>
      <c r="N37" s="80">
        <f t="shared" si="0"/>
        <v>0</v>
      </c>
      <c r="O37" s="76"/>
      <c r="P37" s="81"/>
      <c r="Q37" s="76"/>
      <c r="R37" s="76"/>
      <c r="S37" s="76"/>
      <c r="T37" s="76"/>
      <c r="U37" s="76"/>
      <c r="V37" s="76"/>
      <c r="W37" s="76"/>
      <c r="X37" s="76"/>
      <c r="Y37" s="82" t="e">
        <f t="shared" si="1"/>
        <v>#DIV/0!</v>
      </c>
      <c r="Z37" s="83">
        <f t="shared" si="2"/>
        <v>0</v>
      </c>
      <c r="AB37" s="84"/>
      <c r="AC37" s="85"/>
    </row>
    <row r="38" spans="1:29" s="2" customFormat="1" ht="5.25" customHeight="1">
      <c r="A38" s="65">
        <v>25</v>
      </c>
      <c r="B38" s="24"/>
      <c r="C38" s="76"/>
      <c r="D38" s="76"/>
      <c r="E38" s="77"/>
      <c r="F38" s="78"/>
      <c r="G38" s="79"/>
      <c r="H38" s="76"/>
      <c r="I38" s="76"/>
      <c r="J38" s="76"/>
      <c r="K38" s="76"/>
      <c r="L38" s="76"/>
      <c r="M38" s="76"/>
      <c r="N38" s="80">
        <f t="shared" si="0"/>
        <v>0</v>
      </c>
      <c r="O38" s="76"/>
      <c r="P38" s="81"/>
      <c r="Q38" s="76"/>
      <c r="R38" s="76"/>
      <c r="S38" s="76"/>
      <c r="T38" s="76"/>
      <c r="U38" s="76"/>
      <c r="V38" s="76"/>
      <c r="W38" s="76"/>
      <c r="X38" s="76"/>
      <c r="Y38" s="82" t="e">
        <f t="shared" si="1"/>
        <v>#DIV/0!</v>
      </c>
      <c r="Z38" s="83">
        <f t="shared" si="2"/>
        <v>0</v>
      </c>
      <c r="AB38" s="84"/>
      <c r="AC38" s="85"/>
    </row>
    <row r="39" spans="1:29" s="2" customFormat="1" ht="5.25" customHeight="1">
      <c r="A39" s="65">
        <v>26</v>
      </c>
      <c r="B39" s="24"/>
      <c r="C39" s="76"/>
      <c r="D39" s="76"/>
      <c r="E39" s="77"/>
      <c r="F39" s="78"/>
      <c r="G39" s="79"/>
      <c r="H39" s="76"/>
      <c r="I39" s="76"/>
      <c r="J39" s="76"/>
      <c r="K39" s="76"/>
      <c r="L39" s="76"/>
      <c r="M39" s="76"/>
      <c r="N39" s="80">
        <f t="shared" si="0"/>
        <v>0</v>
      </c>
      <c r="O39" s="76"/>
      <c r="P39" s="81"/>
      <c r="Q39" s="76"/>
      <c r="R39" s="76"/>
      <c r="S39" s="76"/>
      <c r="T39" s="76"/>
      <c r="U39" s="76"/>
      <c r="V39" s="76"/>
      <c r="W39" s="76"/>
      <c r="X39" s="76"/>
      <c r="Y39" s="82" t="e">
        <f t="shared" si="1"/>
        <v>#DIV/0!</v>
      </c>
      <c r="Z39" s="83">
        <f t="shared" si="2"/>
        <v>0</v>
      </c>
      <c r="AB39" s="84"/>
      <c r="AC39" s="85"/>
    </row>
    <row r="40" spans="1:29" s="2" customFormat="1" ht="5.25" customHeight="1">
      <c r="A40" s="65">
        <v>27</v>
      </c>
      <c r="B40" s="24"/>
      <c r="C40" s="76"/>
      <c r="D40" s="76"/>
      <c r="E40" s="77"/>
      <c r="F40" s="78"/>
      <c r="G40" s="79"/>
      <c r="H40" s="76"/>
      <c r="I40" s="76"/>
      <c r="J40" s="76"/>
      <c r="K40" s="76"/>
      <c r="L40" s="76"/>
      <c r="M40" s="76"/>
      <c r="N40" s="80">
        <f t="shared" si="0"/>
        <v>0</v>
      </c>
      <c r="O40" s="76"/>
      <c r="P40" s="81"/>
      <c r="Q40" s="76"/>
      <c r="R40" s="76"/>
      <c r="S40" s="76"/>
      <c r="T40" s="76"/>
      <c r="U40" s="76"/>
      <c r="V40" s="76"/>
      <c r="W40" s="76"/>
      <c r="X40" s="76"/>
      <c r="Y40" s="82" t="e">
        <f t="shared" si="1"/>
        <v>#DIV/0!</v>
      </c>
      <c r="Z40" s="83">
        <f t="shared" si="2"/>
        <v>0</v>
      </c>
      <c r="AB40" s="84"/>
      <c r="AC40" s="85"/>
    </row>
    <row r="41" spans="1:29" s="2" customFormat="1" ht="5.25" customHeight="1">
      <c r="A41" s="65">
        <v>28</v>
      </c>
      <c r="B41" s="24"/>
      <c r="C41" s="76"/>
      <c r="D41" s="76"/>
      <c r="E41" s="77"/>
      <c r="F41" s="78"/>
      <c r="G41" s="79"/>
      <c r="H41" s="76"/>
      <c r="I41" s="76"/>
      <c r="J41" s="76"/>
      <c r="K41" s="76"/>
      <c r="L41" s="76"/>
      <c r="M41" s="76"/>
      <c r="N41" s="80">
        <f t="shared" si="0"/>
        <v>0</v>
      </c>
      <c r="O41" s="76"/>
      <c r="P41" s="81"/>
      <c r="Q41" s="76"/>
      <c r="R41" s="76"/>
      <c r="S41" s="76"/>
      <c r="T41" s="76"/>
      <c r="U41" s="76"/>
      <c r="V41" s="76"/>
      <c r="W41" s="76"/>
      <c r="X41" s="76"/>
      <c r="Y41" s="82" t="e">
        <f t="shared" si="1"/>
        <v>#DIV/0!</v>
      </c>
      <c r="Z41" s="83">
        <f t="shared" si="2"/>
        <v>0</v>
      </c>
      <c r="AB41" s="84"/>
      <c r="AC41" s="85"/>
    </row>
    <row r="42" spans="1:29" s="2" customFormat="1" ht="5.25" customHeight="1">
      <c r="A42" s="65">
        <v>29</v>
      </c>
      <c r="B42" s="24"/>
      <c r="C42" s="76"/>
      <c r="D42" s="76"/>
      <c r="E42" s="77"/>
      <c r="F42" s="78"/>
      <c r="G42" s="79"/>
      <c r="H42" s="76"/>
      <c r="I42" s="76"/>
      <c r="J42" s="76"/>
      <c r="K42" s="76"/>
      <c r="L42" s="76"/>
      <c r="M42" s="76"/>
      <c r="N42" s="80">
        <f t="shared" si="0"/>
        <v>0</v>
      </c>
      <c r="O42" s="76"/>
      <c r="P42" s="81"/>
      <c r="Q42" s="76"/>
      <c r="R42" s="76"/>
      <c r="S42" s="76"/>
      <c r="T42" s="76"/>
      <c r="U42" s="76"/>
      <c r="V42" s="76"/>
      <c r="W42" s="76"/>
      <c r="X42" s="76"/>
      <c r="Y42" s="82" t="e">
        <f t="shared" si="1"/>
        <v>#DIV/0!</v>
      </c>
      <c r="Z42" s="83">
        <f t="shared" si="2"/>
        <v>0</v>
      </c>
      <c r="AB42" s="84"/>
      <c r="AC42" s="85"/>
    </row>
    <row r="43" spans="2:26" s="2" customFormat="1" ht="9.75">
      <c r="B43" s="14" t="s">
        <v>73</v>
      </c>
      <c r="E43" s="86"/>
      <c r="F43" s="44">
        <v>50</v>
      </c>
      <c r="G43" s="44">
        <v>50</v>
      </c>
      <c r="H43" s="2">
        <v>50</v>
      </c>
      <c r="I43" s="2">
        <v>50</v>
      </c>
      <c r="J43" s="2">
        <v>50</v>
      </c>
      <c r="K43" s="2">
        <v>50</v>
      </c>
      <c r="L43" s="2">
        <v>50</v>
      </c>
      <c r="M43" s="2">
        <v>50</v>
      </c>
      <c r="N43" s="80">
        <f t="shared" si="0"/>
        <v>400</v>
      </c>
      <c r="P43" s="80">
        <v>100</v>
      </c>
      <c r="Z43" s="80">
        <f>P43+N43+E43</f>
        <v>500</v>
      </c>
    </row>
    <row r="44" spans="4:26" s="2" customFormat="1" ht="9.75">
      <c r="D44" s="5">
        <v>5</v>
      </c>
      <c r="E44" s="34">
        <f>E43*0.9</f>
        <v>0</v>
      </c>
      <c r="M44" s="5">
        <v>5</v>
      </c>
      <c r="N44" s="34">
        <f>N43*0.9</f>
        <v>360</v>
      </c>
      <c r="O44" s="5">
        <v>5</v>
      </c>
      <c r="P44" s="34">
        <f>P43*0.9</f>
        <v>90</v>
      </c>
      <c r="Y44" s="5">
        <v>5</v>
      </c>
      <c r="Z44" s="34">
        <f>Z43*0.9</f>
        <v>450</v>
      </c>
    </row>
    <row r="45" spans="4:26" s="2" customFormat="1" ht="9.75">
      <c r="D45" s="5">
        <v>4</v>
      </c>
      <c r="E45" s="34">
        <f>E43*0.75</f>
        <v>0</v>
      </c>
      <c r="M45" s="5">
        <v>4</v>
      </c>
      <c r="N45" s="34">
        <f>N43*0.75</f>
        <v>300</v>
      </c>
      <c r="O45" s="5">
        <v>4</v>
      </c>
      <c r="P45" s="34">
        <f>P43*0.75</f>
        <v>75</v>
      </c>
      <c r="Y45" s="5">
        <v>4</v>
      </c>
      <c r="Z45" s="34">
        <f>Z43*0.75</f>
        <v>375</v>
      </c>
    </row>
    <row r="46" spans="4:26" s="2" customFormat="1" ht="9.75">
      <c r="D46" s="5">
        <v>3</v>
      </c>
      <c r="E46" s="34">
        <f>E43*0.4</f>
        <v>0</v>
      </c>
      <c r="M46" s="5">
        <v>3</v>
      </c>
      <c r="N46" s="34">
        <f>N43*0.4</f>
        <v>160</v>
      </c>
      <c r="O46" s="5">
        <v>3</v>
      </c>
      <c r="P46" s="34">
        <f>P43*0.4</f>
        <v>40</v>
      </c>
      <c r="Y46" s="5">
        <v>3</v>
      </c>
      <c r="Z46" s="34">
        <f>Z43*0.4</f>
        <v>200</v>
      </c>
    </row>
  </sheetData>
  <sheetProtection selectLockedCells="1" selectUnlockedCells="1"/>
  <mergeCells count="44">
    <mergeCell ref="X12:X13"/>
    <mergeCell ref="AC11:AC13"/>
    <mergeCell ref="C12:C13"/>
    <mergeCell ref="D12:D13"/>
    <mergeCell ref="E12:E13"/>
    <mergeCell ref="F12:F13"/>
    <mergeCell ref="G12:G13"/>
    <mergeCell ref="K12:K13"/>
    <mergeCell ref="N11:N13"/>
    <mergeCell ref="O11:P12"/>
    <mergeCell ref="U12:U13"/>
    <mergeCell ref="Q11:X11"/>
    <mergeCell ref="Y11:Y13"/>
    <mergeCell ref="Z11:Z13"/>
    <mergeCell ref="AB11:AB13"/>
    <mergeCell ref="Q12:Q13"/>
    <mergeCell ref="R12:R13"/>
    <mergeCell ref="S12:S13"/>
    <mergeCell ref="T12:T13"/>
    <mergeCell ref="V12:V13"/>
    <mergeCell ref="W12:W13"/>
    <mergeCell ref="B9:F9"/>
    <mergeCell ref="A11:A13"/>
    <mergeCell ref="B11:B13"/>
    <mergeCell ref="C11:E11"/>
    <mergeCell ref="F11:M11"/>
    <mergeCell ref="L12:L13"/>
    <mergeCell ref="M12:M13"/>
    <mergeCell ref="H12:H13"/>
    <mergeCell ref="I12:I13"/>
    <mergeCell ref="J12:J13"/>
    <mergeCell ref="N6:P6"/>
    <mergeCell ref="D7:F7"/>
    <mergeCell ref="N7:P7"/>
    <mergeCell ref="C8:M8"/>
    <mergeCell ref="C4:M4"/>
    <mergeCell ref="E5:F5"/>
    <mergeCell ref="G5:H5"/>
    <mergeCell ref="D6:F6"/>
    <mergeCell ref="C1:M1"/>
    <mergeCell ref="Y1:Z2"/>
    <mergeCell ref="B2:I2"/>
    <mergeCell ref="B3:E3"/>
    <mergeCell ref="F3:M3"/>
  </mergeCells>
  <printOptions/>
  <pageMargins left="0.39375" right="0.39375" top="0.19652777777777777" bottom="0.196527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85"/>
  <sheetViews>
    <sheetView zoomScale="130" zoomScaleNormal="130" zoomScalePageLayoutView="0" workbookViewId="0" topLeftCell="A51">
      <selection activeCell="S55" sqref="S55"/>
    </sheetView>
  </sheetViews>
  <sheetFormatPr defaultColWidth="9.00390625" defaultRowHeight="12.75"/>
  <cols>
    <col min="1" max="1" width="4.125" style="0" customWidth="1"/>
    <col min="2" max="2" width="18.625" style="0" customWidth="1"/>
    <col min="3" max="19" width="3.875" style="0" customWidth="1"/>
    <col min="20" max="21" width="7.375" style="0" customWidth="1"/>
    <col min="22" max="22" width="13.50390625" style="0" customWidth="1"/>
  </cols>
  <sheetData>
    <row r="1" spans="2:19" s="2" customFormat="1" ht="9.75">
      <c r="B1" s="3" t="s">
        <v>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8"/>
      <c r="Q1" s="8"/>
      <c r="R1" s="8"/>
      <c r="S1" s="8"/>
    </row>
    <row r="2" spans="2:22" s="2" customFormat="1" ht="9.75">
      <c r="B2" s="117" t="s">
        <v>139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8"/>
      <c r="Q2" s="8"/>
      <c r="R2" s="8"/>
      <c r="S2" s="8"/>
      <c r="T2" s="120" t="s">
        <v>140</v>
      </c>
      <c r="U2" s="120"/>
      <c r="V2" s="11"/>
    </row>
    <row r="3" spans="2:22" s="2" customFormat="1" ht="9.75">
      <c r="B3" s="11" t="s">
        <v>141</v>
      </c>
      <c r="C3" s="11"/>
      <c r="D3" s="11"/>
      <c r="E3" s="11"/>
      <c r="G3" s="119" t="str">
        <f>Явка!E3</f>
        <v>МЕНЕДЖМЕНТ</v>
      </c>
      <c r="H3" s="119"/>
      <c r="I3" s="119"/>
      <c r="J3" s="119"/>
      <c r="K3" s="119"/>
      <c r="L3" s="119"/>
      <c r="M3" s="119"/>
      <c r="N3" s="119"/>
      <c r="O3" s="119"/>
      <c r="P3" s="8"/>
      <c r="Q3" s="8"/>
      <c r="R3" s="8"/>
      <c r="S3" s="8"/>
      <c r="T3" s="121">
        <f>Явка!S7</f>
        <v>42319</v>
      </c>
      <c r="U3" s="121"/>
      <c r="V3" s="11"/>
    </row>
    <row r="4" spans="2:22" s="2" customFormat="1" ht="9.75">
      <c r="B4" s="5" t="s">
        <v>7</v>
      </c>
      <c r="C4" s="119" t="str">
        <f>Явка!C4</f>
        <v>080114 Экономика и бухгалтерский учет (по отраслям)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8"/>
      <c r="Q4" s="8"/>
      <c r="R4" s="8"/>
      <c r="S4" s="8"/>
      <c r="U4" s="140" t="s">
        <v>142</v>
      </c>
      <c r="V4" s="140"/>
    </row>
    <row r="5" spans="3:22" s="2" customFormat="1" ht="9.75">
      <c r="C5" s="5" t="s">
        <v>10</v>
      </c>
      <c r="E5" s="12">
        <f>Явка!E5</f>
        <v>2</v>
      </c>
      <c r="G5" s="120" t="s">
        <v>11</v>
      </c>
      <c r="H5" s="120"/>
      <c r="I5" s="141" t="str">
        <f>Явка!H5</f>
        <v>147к</v>
      </c>
      <c r="J5" s="141"/>
      <c r="P5" s="8"/>
      <c r="Q5" s="8"/>
      <c r="R5" s="8"/>
      <c r="S5" s="8"/>
      <c r="U5" s="140"/>
      <c r="V5" s="140"/>
    </row>
    <row r="6" spans="2:22" s="2" customFormat="1" ht="9.75">
      <c r="B6" s="5" t="s">
        <v>13</v>
      </c>
      <c r="C6" s="119">
        <f>Явка!C6</f>
        <v>90</v>
      </c>
      <c r="D6" s="119"/>
      <c r="E6" s="11" t="s">
        <v>14</v>
      </c>
      <c r="F6" s="11"/>
      <c r="G6" s="11"/>
      <c r="J6" s="59">
        <f>Явка!L6</f>
        <v>64</v>
      </c>
      <c r="K6" s="120" t="s">
        <v>15</v>
      </c>
      <c r="L6" s="120"/>
      <c r="M6" s="12">
        <f>Явка!P6</f>
        <v>32</v>
      </c>
      <c r="P6" s="8"/>
      <c r="Q6" s="8"/>
      <c r="R6" s="8"/>
      <c r="S6" s="8"/>
      <c r="U6" s="9" t="s">
        <v>42</v>
      </c>
      <c r="V6" s="9" t="s">
        <v>143</v>
      </c>
    </row>
    <row r="7" spans="2:22" s="2" customFormat="1" ht="9.75">
      <c r="B7" s="5" t="s">
        <v>17</v>
      </c>
      <c r="C7" s="12" t="str">
        <f>Явка!C7</f>
        <v>-</v>
      </c>
      <c r="E7" s="120" t="s">
        <v>19</v>
      </c>
      <c r="F7" s="120"/>
      <c r="G7" s="120"/>
      <c r="H7" s="120"/>
      <c r="I7" s="120"/>
      <c r="J7" s="12">
        <f>Явка!J7</f>
        <v>34</v>
      </c>
      <c r="L7" s="9"/>
      <c r="M7" s="9"/>
      <c r="N7" s="60"/>
      <c r="P7" s="8"/>
      <c r="Q7" s="8"/>
      <c r="R7" s="8"/>
      <c r="S7" s="8"/>
      <c r="U7" s="9" t="s">
        <v>144</v>
      </c>
      <c r="V7" s="9">
        <v>5</v>
      </c>
    </row>
    <row r="8" spans="2:22" s="2" customFormat="1" ht="12.75" customHeight="1">
      <c r="B8" s="5" t="s">
        <v>20</v>
      </c>
      <c r="C8" s="119" t="s">
        <v>21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8"/>
      <c r="Q8" s="8"/>
      <c r="R8" s="8"/>
      <c r="S8" s="8"/>
      <c r="T8" s="10"/>
      <c r="U8" s="9" t="s">
        <v>145</v>
      </c>
      <c r="V8" s="9">
        <v>4</v>
      </c>
    </row>
    <row r="9" spans="2:22" s="2" customFormat="1" ht="9.75">
      <c r="B9" s="132" t="s">
        <v>22</v>
      </c>
      <c r="C9" s="132"/>
      <c r="D9" s="132"/>
      <c r="E9" s="132"/>
      <c r="F9" s="132"/>
      <c r="G9" s="3"/>
      <c r="H9" s="17">
        <f>Явка!H9</f>
        <v>27</v>
      </c>
      <c r="I9" s="61" t="s">
        <v>23</v>
      </c>
      <c r="J9" s="17">
        <f>Явка!K9</f>
        <v>32</v>
      </c>
      <c r="T9" s="10"/>
      <c r="U9" s="9" t="s">
        <v>146</v>
      </c>
      <c r="V9" s="9">
        <v>3</v>
      </c>
    </row>
    <row r="10" spans="15:22" s="2" customFormat="1" ht="9.75">
      <c r="O10" s="2">
        <f>17*50</f>
        <v>850</v>
      </c>
      <c r="U10" s="9">
        <v>-45</v>
      </c>
      <c r="V10" s="9">
        <v>2</v>
      </c>
    </row>
    <row r="11" spans="1:22" s="2" customFormat="1" ht="30.75" customHeight="1">
      <c r="A11" s="124" t="s">
        <v>28</v>
      </c>
      <c r="B11" s="142" t="s">
        <v>29</v>
      </c>
      <c r="C11" s="154" t="s">
        <v>190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47" t="s">
        <v>191</v>
      </c>
      <c r="U11" s="164" t="s">
        <v>192</v>
      </c>
      <c r="V11" s="164"/>
    </row>
    <row r="12" spans="1:22" s="2" customFormat="1" ht="12.75" customHeight="1">
      <c r="A12" s="124"/>
      <c r="B12" s="142"/>
      <c r="C12" s="163" t="s">
        <v>122</v>
      </c>
      <c r="D12" s="163" t="s">
        <v>123</v>
      </c>
      <c r="E12" s="163" t="s">
        <v>124</v>
      </c>
      <c r="F12" s="163" t="s">
        <v>125</v>
      </c>
      <c r="G12" s="163" t="s">
        <v>126</v>
      </c>
      <c r="H12" s="163" t="s">
        <v>127</v>
      </c>
      <c r="I12" s="163" t="s">
        <v>128</v>
      </c>
      <c r="J12" s="163" t="s">
        <v>129</v>
      </c>
      <c r="K12" s="163" t="s">
        <v>130</v>
      </c>
      <c r="L12" s="163" t="s">
        <v>193</v>
      </c>
      <c r="M12" s="163" t="s">
        <v>194</v>
      </c>
      <c r="N12" s="163" t="s">
        <v>195</v>
      </c>
      <c r="O12" s="163" t="s">
        <v>196</v>
      </c>
      <c r="P12" s="163" t="s">
        <v>197</v>
      </c>
      <c r="Q12" s="163" t="s">
        <v>198</v>
      </c>
      <c r="R12" s="163" t="s">
        <v>199</v>
      </c>
      <c r="S12" s="163" t="s">
        <v>200</v>
      </c>
      <c r="T12" s="147"/>
      <c r="U12" s="165" t="s">
        <v>201</v>
      </c>
      <c r="V12" s="165" t="s">
        <v>170</v>
      </c>
    </row>
    <row r="13" spans="1:22" s="2" customFormat="1" ht="9.75">
      <c r="A13" s="124"/>
      <c r="B13" s="142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47"/>
      <c r="U13" s="165"/>
      <c r="V13" s="165"/>
    </row>
    <row r="14" spans="1:22" s="2" customFormat="1" ht="9.75">
      <c r="A14" s="65">
        <v>1</v>
      </c>
      <c r="B14" s="24" t="str">
        <f>Явка!B14</f>
        <v>Артёмова Жанна</v>
      </c>
      <c r="C14" s="78">
        <v>44</v>
      </c>
      <c r="D14" s="66">
        <v>44</v>
      </c>
      <c r="E14" s="87"/>
      <c r="F14" s="87"/>
      <c r="G14" s="66">
        <v>30</v>
      </c>
      <c r="H14" s="87">
        <v>44</v>
      </c>
      <c r="I14" s="87">
        <v>44</v>
      </c>
      <c r="J14" s="25">
        <v>30</v>
      </c>
      <c r="K14" s="25">
        <v>44</v>
      </c>
      <c r="L14" s="25">
        <v>45</v>
      </c>
      <c r="M14" s="25">
        <v>35</v>
      </c>
      <c r="N14" s="67"/>
      <c r="O14" s="25">
        <v>45</v>
      </c>
      <c r="P14" s="25"/>
      <c r="Q14" s="25"/>
      <c r="R14" s="25"/>
      <c r="S14" s="25"/>
      <c r="T14" s="69">
        <f aca="true" t="shared" si="0" ref="T14:T37">SUM(C14:S14)</f>
        <v>405</v>
      </c>
      <c r="U14" s="88"/>
      <c r="V14" s="89"/>
    </row>
    <row r="15" spans="1:22" s="2" customFormat="1" ht="9.75">
      <c r="A15" s="65">
        <v>2</v>
      </c>
      <c r="B15" s="24" t="str">
        <f>Явка!B15</f>
        <v>Беляева Наталья</v>
      </c>
      <c r="C15" s="78">
        <v>30</v>
      </c>
      <c r="D15" s="66">
        <v>44</v>
      </c>
      <c r="E15" s="87">
        <v>30</v>
      </c>
      <c r="F15" s="87">
        <v>30</v>
      </c>
      <c r="G15" s="66">
        <v>30</v>
      </c>
      <c r="H15" s="87">
        <v>44</v>
      </c>
      <c r="I15" s="87">
        <v>44</v>
      </c>
      <c r="J15" s="25">
        <v>30</v>
      </c>
      <c r="K15" s="25">
        <v>44</v>
      </c>
      <c r="L15" s="25">
        <v>45</v>
      </c>
      <c r="M15" s="25">
        <v>35</v>
      </c>
      <c r="N15" s="67">
        <v>40</v>
      </c>
      <c r="O15" s="25">
        <v>30</v>
      </c>
      <c r="P15" s="25">
        <v>30</v>
      </c>
      <c r="Q15" s="25">
        <v>30</v>
      </c>
      <c r="R15" s="25">
        <v>30</v>
      </c>
      <c r="S15" s="25">
        <v>30</v>
      </c>
      <c r="T15" s="69">
        <f t="shared" si="0"/>
        <v>596</v>
      </c>
      <c r="U15" s="90"/>
      <c r="V15" s="91"/>
    </row>
    <row r="16" spans="1:22" s="2" customFormat="1" ht="9.75">
      <c r="A16" s="65">
        <v>3</v>
      </c>
      <c r="B16" s="24" t="str">
        <f>Явка!B16</f>
        <v>Гирлина Анна</v>
      </c>
      <c r="C16" s="78"/>
      <c r="D16" s="66"/>
      <c r="E16" s="87"/>
      <c r="F16" s="87"/>
      <c r="G16" s="66"/>
      <c r="H16" s="87">
        <v>45</v>
      </c>
      <c r="I16" s="87">
        <v>35</v>
      </c>
      <c r="J16" s="25">
        <v>20</v>
      </c>
      <c r="K16" s="25"/>
      <c r="L16" s="25"/>
      <c r="M16" s="25"/>
      <c r="N16" s="67"/>
      <c r="O16" s="25"/>
      <c r="P16" s="25"/>
      <c r="Q16" s="25"/>
      <c r="R16" s="25"/>
      <c r="S16" s="25"/>
      <c r="T16" s="69">
        <f t="shared" si="0"/>
        <v>100</v>
      </c>
      <c r="U16" s="90"/>
      <c r="V16" s="91"/>
    </row>
    <row r="17" spans="1:22" s="2" customFormat="1" ht="9.75">
      <c r="A17" s="65">
        <v>4</v>
      </c>
      <c r="B17" s="24" t="str">
        <f>Явка!B17</f>
        <v>Дуль Марина</v>
      </c>
      <c r="C17" s="78"/>
      <c r="D17" s="66">
        <v>20</v>
      </c>
      <c r="E17" s="87"/>
      <c r="F17" s="87">
        <v>20</v>
      </c>
      <c r="G17" s="66">
        <v>20</v>
      </c>
      <c r="H17" s="87"/>
      <c r="I17" s="87">
        <v>35</v>
      </c>
      <c r="J17" s="25">
        <v>30</v>
      </c>
      <c r="K17" s="25">
        <v>45</v>
      </c>
      <c r="L17" s="25">
        <v>45</v>
      </c>
      <c r="M17" s="25">
        <v>35</v>
      </c>
      <c r="N17" s="67"/>
      <c r="O17" s="25">
        <v>45</v>
      </c>
      <c r="P17" s="25">
        <v>20</v>
      </c>
      <c r="Q17" s="25">
        <v>30</v>
      </c>
      <c r="R17" s="25"/>
      <c r="S17" s="25"/>
      <c r="T17" s="69">
        <f t="shared" si="0"/>
        <v>345</v>
      </c>
      <c r="U17" s="90"/>
      <c r="V17" s="91"/>
    </row>
    <row r="18" spans="1:22" s="2" customFormat="1" ht="9.75">
      <c r="A18" s="65">
        <v>5</v>
      </c>
      <c r="B18" s="24" t="str">
        <f>Явка!B18</f>
        <v>Залинян Менуа</v>
      </c>
      <c r="C18" s="78">
        <v>35</v>
      </c>
      <c r="D18" s="66">
        <v>44</v>
      </c>
      <c r="E18" s="87"/>
      <c r="F18" s="87">
        <v>20</v>
      </c>
      <c r="G18" s="66">
        <v>30</v>
      </c>
      <c r="H18" s="87">
        <v>30</v>
      </c>
      <c r="I18" s="87">
        <v>25</v>
      </c>
      <c r="J18" s="25">
        <v>20</v>
      </c>
      <c r="K18" s="25">
        <v>20</v>
      </c>
      <c r="L18" s="25">
        <v>25</v>
      </c>
      <c r="M18" s="25">
        <v>20</v>
      </c>
      <c r="N18" s="67"/>
      <c r="O18" s="25">
        <v>44</v>
      </c>
      <c r="P18" s="25">
        <v>35</v>
      </c>
      <c r="Q18" s="25">
        <v>35</v>
      </c>
      <c r="R18" s="25"/>
      <c r="S18" s="25"/>
      <c r="T18" s="69">
        <f t="shared" si="0"/>
        <v>383</v>
      </c>
      <c r="U18" s="90"/>
      <c r="V18" s="91"/>
    </row>
    <row r="19" spans="1:22" s="2" customFormat="1" ht="9.75">
      <c r="A19" s="65">
        <v>6</v>
      </c>
      <c r="B19" s="24" t="str">
        <f>Явка!B19</f>
        <v>Кошелёва Елена</v>
      </c>
      <c r="C19" s="78">
        <v>50</v>
      </c>
      <c r="D19" s="66">
        <v>50</v>
      </c>
      <c r="E19" s="87">
        <v>50</v>
      </c>
      <c r="F19" s="87">
        <v>50</v>
      </c>
      <c r="G19" s="66">
        <v>45</v>
      </c>
      <c r="H19" s="87">
        <v>50</v>
      </c>
      <c r="I19" s="87">
        <v>50</v>
      </c>
      <c r="J19" s="25">
        <v>40</v>
      </c>
      <c r="K19" s="25">
        <v>45</v>
      </c>
      <c r="L19" s="25">
        <v>45</v>
      </c>
      <c r="M19" s="25">
        <v>50</v>
      </c>
      <c r="N19" s="67">
        <v>45</v>
      </c>
      <c r="O19" s="25">
        <v>48</v>
      </c>
      <c r="P19" s="25">
        <v>45</v>
      </c>
      <c r="Q19" s="25">
        <v>45</v>
      </c>
      <c r="R19" s="25">
        <v>44</v>
      </c>
      <c r="S19" s="25">
        <v>44</v>
      </c>
      <c r="T19" s="69">
        <f t="shared" si="0"/>
        <v>796</v>
      </c>
      <c r="U19" s="90"/>
      <c r="V19" s="91"/>
    </row>
    <row r="20" spans="1:22" s="2" customFormat="1" ht="9.75">
      <c r="A20" s="65">
        <v>7</v>
      </c>
      <c r="B20" s="24" t="str">
        <f>Явка!B20</f>
        <v>Кузнецова Анжелика</v>
      </c>
      <c r="C20" s="78">
        <v>50</v>
      </c>
      <c r="D20" s="66">
        <v>50</v>
      </c>
      <c r="E20" s="87">
        <v>50</v>
      </c>
      <c r="F20" s="87">
        <v>50</v>
      </c>
      <c r="G20" s="66">
        <v>45</v>
      </c>
      <c r="H20" s="87">
        <v>50</v>
      </c>
      <c r="I20" s="87">
        <v>50</v>
      </c>
      <c r="J20" s="25">
        <v>40</v>
      </c>
      <c r="K20" s="25">
        <v>45</v>
      </c>
      <c r="L20" s="25">
        <v>45</v>
      </c>
      <c r="M20" s="25">
        <v>50</v>
      </c>
      <c r="N20" s="67">
        <v>45</v>
      </c>
      <c r="O20" s="25">
        <v>50</v>
      </c>
      <c r="P20" s="25">
        <v>44</v>
      </c>
      <c r="Q20" s="25">
        <v>45</v>
      </c>
      <c r="R20" s="25">
        <v>44</v>
      </c>
      <c r="S20" s="25">
        <v>44</v>
      </c>
      <c r="T20" s="69">
        <f t="shared" si="0"/>
        <v>797</v>
      </c>
      <c r="U20" s="90"/>
      <c r="V20" s="91"/>
    </row>
    <row r="21" spans="1:22" s="2" customFormat="1" ht="9.75">
      <c r="A21" s="65">
        <v>8</v>
      </c>
      <c r="B21" s="24" t="str">
        <f>Явка!B21</f>
        <v>Ли Александра</v>
      </c>
      <c r="C21" s="78">
        <v>50</v>
      </c>
      <c r="D21" s="66">
        <v>44</v>
      </c>
      <c r="E21" s="87">
        <v>45</v>
      </c>
      <c r="F21" s="87">
        <v>50</v>
      </c>
      <c r="G21" s="66">
        <v>35</v>
      </c>
      <c r="H21" s="87">
        <v>50</v>
      </c>
      <c r="I21" s="87">
        <v>45</v>
      </c>
      <c r="J21" s="25">
        <v>40</v>
      </c>
      <c r="K21" s="25">
        <v>45</v>
      </c>
      <c r="L21" s="25">
        <v>45</v>
      </c>
      <c r="M21" s="25">
        <v>45</v>
      </c>
      <c r="N21" s="67">
        <v>45</v>
      </c>
      <c r="O21" s="25">
        <v>48</v>
      </c>
      <c r="P21" s="25">
        <v>35</v>
      </c>
      <c r="Q21" s="25">
        <v>45</v>
      </c>
      <c r="R21" s="25">
        <v>44</v>
      </c>
      <c r="S21" s="25">
        <v>44</v>
      </c>
      <c r="T21" s="69">
        <f t="shared" si="0"/>
        <v>755</v>
      </c>
      <c r="U21" s="90"/>
      <c r="V21" s="91"/>
    </row>
    <row r="22" spans="1:22" s="2" customFormat="1" ht="9.75">
      <c r="A22" s="65">
        <v>9</v>
      </c>
      <c r="B22" s="24" t="str">
        <f>Явка!B22</f>
        <v>Паринова Светлана</v>
      </c>
      <c r="C22" s="78">
        <v>46</v>
      </c>
      <c r="D22" s="66">
        <v>50</v>
      </c>
      <c r="E22" s="87">
        <v>50</v>
      </c>
      <c r="F22" s="87">
        <v>50</v>
      </c>
      <c r="G22" s="66">
        <v>45</v>
      </c>
      <c r="H22" s="87">
        <v>50</v>
      </c>
      <c r="I22" s="87">
        <v>50</v>
      </c>
      <c r="J22" s="25">
        <v>35</v>
      </c>
      <c r="K22" s="25">
        <v>45</v>
      </c>
      <c r="L22" s="25">
        <v>45</v>
      </c>
      <c r="M22" s="25">
        <v>45</v>
      </c>
      <c r="N22" s="67">
        <v>45</v>
      </c>
      <c r="O22" s="25">
        <v>50</v>
      </c>
      <c r="P22" s="25">
        <v>45</v>
      </c>
      <c r="Q22" s="25">
        <v>45</v>
      </c>
      <c r="R22" s="25">
        <v>44</v>
      </c>
      <c r="S22" s="25">
        <v>44</v>
      </c>
      <c r="T22" s="69">
        <f t="shared" si="0"/>
        <v>784</v>
      </c>
      <c r="U22" s="90"/>
      <c r="V22" s="91"/>
    </row>
    <row r="23" spans="1:22" s="2" customFormat="1" ht="9.75">
      <c r="A23" s="65">
        <v>10</v>
      </c>
      <c r="B23" s="24" t="str">
        <f>Явка!B23</f>
        <v>Пахомова Ольга</v>
      </c>
      <c r="C23" s="78">
        <v>44</v>
      </c>
      <c r="D23" s="66">
        <v>44</v>
      </c>
      <c r="E23" s="87">
        <v>45</v>
      </c>
      <c r="F23" s="87">
        <v>50</v>
      </c>
      <c r="G23" s="66">
        <v>45</v>
      </c>
      <c r="H23" s="87">
        <v>50</v>
      </c>
      <c r="I23" s="87">
        <v>50</v>
      </c>
      <c r="J23" s="25">
        <v>40</v>
      </c>
      <c r="K23" s="25">
        <v>45</v>
      </c>
      <c r="L23" s="25">
        <v>45</v>
      </c>
      <c r="M23" s="25">
        <v>35</v>
      </c>
      <c r="N23" s="67">
        <v>40</v>
      </c>
      <c r="O23" s="25">
        <v>40</v>
      </c>
      <c r="P23" s="25">
        <v>30</v>
      </c>
      <c r="Q23" s="25">
        <v>30</v>
      </c>
      <c r="R23" s="25">
        <v>30</v>
      </c>
      <c r="S23" s="25">
        <v>30</v>
      </c>
      <c r="T23" s="69">
        <f t="shared" si="0"/>
        <v>693</v>
      </c>
      <c r="U23" s="90"/>
      <c r="V23" s="91"/>
    </row>
    <row r="24" spans="1:22" s="2" customFormat="1" ht="9.75">
      <c r="A24" s="65">
        <v>11</v>
      </c>
      <c r="B24" s="24" t="str">
        <f>Явка!B24</f>
        <v>Перегудова Алина</v>
      </c>
      <c r="C24" s="78">
        <v>40</v>
      </c>
      <c r="D24" s="66">
        <v>44</v>
      </c>
      <c r="E24" s="87">
        <v>45</v>
      </c>
      <c r="F24" s="87">
        <v>50</v>
      </c>
      <c r="G24" s="66">
        <v>50</v>
      </c>
      <c r="H24" s="87">
        <v>50</v>
      </c>
      <c r="I24" s="87">
        <v>45</v>
      </c>
      <c r="J24" s="25">
        <v>35</v>
      </c>
      <c r="K24" s="25">
        <v>45</v>
      </c>
      <c r="L24" s="25">
        <v>45</v>
      </c>
      <c r="M24" s="25">
        <v>50</v>
      </c>
      <c r="N24" s="67"/>
      <c r="O24" s="25">
        <v>48</v>
      </c>
      <c r="P24" s="25">
        <v>35</v>
      </c>
      <c r="Q24" s="25">
        <v>45</v>
      </c>
      <c r="R24" s="25">
        <v>44</v>
      </c>
      <c r="S24" s="25">
        <v>44</v>
      </c>
      <c r="T24" s="69">
        <f t="shared" si="0"/>
        <v>715</v>
      </c>
      <c r="U24" s="90"/>
      <c r="V24" s="91"/>
    </row>
    <row r="25" spans="1:22" s="2" customFormat="1" ht="9.75">
      <c r="A25" s="65">
        <v>12</v>
      </c>
      <c r="B25" s="24" t="str">
        <f>Явка!B25</f>
        <v>Сарычева Екатерина</v>
      </c>
      <c r="C25" s="78">
        <v>45</v>
      </c>
      <c r="D25" s="66">
        <v>35</v>
      </c>
      <c r="E25" s="87">
        <v>45</v>
      </c>
      <c r="F25" s="87">
        <v>50</v>
      </c>
      <c r="G25" s="66">
        <v>45</v>
      </c>
      <c r="H25" s="87">
        <v>45</v>
      </c>
      <c r="I25" s="87">
        <v>50</v>
      </c>
      <c r="J25" s="25">
        <v>40</v>
      </c>
      <c r="K25" s="25">
        <v>45</v>
      </c>
      <c r="L25" s="25">
        <v>45</v>
      </c>
      <c r="M25" s="25">
        <v>50</v>
      </c>
      <c r="N25" s="67">
        <v>45</v>
      </c>
      <c r="O25" s="25">
        <v>48</v>
      </c>
      <c r="P25" s="25">
        <v>45</v>
      </c>
      <c r="Q25" s="25">
        <v>45</v>
      </c>
      <c r="R25" s="25">
        <v>44</v>
      </c>
      <c r="S25" s="25">
        <v>44</v>
      </c>
      <c r="T25" s="69">
        <f t="shared" si="0"/>
        <v>766</v>
      </c>
      <c r="U25" s="90"/>
      <c r="V25" s="91"/>
    </row>
    <row r="26" spans="1:22" s="2" customFormat="1" ht="9.75">
      <c r="A26" s="65">
        <v>13</v>
      </c>
      <c r="B26" s="24" t="str">
        <f>Явка!B26</f>
        <v>Стопкина Татьяна</v>
      </c>
      <c r="C26" s="66">
        <v>30</v>
      </c>
      <c r="D26" s="66">
        <v>30</v>
      </c>
      <c r="E26" s="87">
        <v>35</v>
      </c>
      <c r="F26" s="87">
        <v>50</v>
      </c>
      <c r="G26" s="66">
        <v>30</v>
      </c>
      <c r="H26" s="87">
        <v>45</v>
      </c>
      <c r="I26" s="87">
        <v>40</v>
      </c>
      <c r="J26" s="25">
        <v>35</v>
      </c>
      <c r="K26" s="25">
        <v>35</v>
      </c>
      <c r="L26" s="25">
        <v>30</v>
      </c>
      <c r="M26" s="25">
        <v>35</v>
      </c>
      <c r="N26" s="67">
        <v>35</v>
      </c>
      <c r="O26" s="25">
        <v>30</v>
      </c>
      <c r="P26" s="25">
        <v>35</v>
      </c>
      <c r="Q26" s="25">
        <v>35</v>
      </c>
      <c r="R26" s="25">
        <v>44</v>
      </c>
      <c r="S26" s="25">
        <v>44</v>
      </c>
      <c r="T26" s="69">
        <f t="shared" si="0"/>
        <v>618</v>
      </c>
      <c r="U26" s="90"/>
      <c r="V26" s="91"/>
    </row>
    <row r="27" spans="1:22" s="2" customFormat="1" ht="9.75">
      <c r="A27" s="65">
        <v>14</v>
      </c>
      <c r="B27" s="24" t="str">
        <f>Явка!B27</f>
        <v>Терехова Анастасия</v>
      </c>
      <c r="C27" s="66">
        <v>30</v>
      </c>
      <c r="D27" s="66">
        <v>30</v>
      </c>
      <c r="E27" s="87">
        <v>30</v>
      </c>
      <c r="F27" s="87">
        <v>40</v>
      </c>
      <c r="G27" s="66">
        <v>30</v>
      </c>
      <c r="H27" s="87">
        <v>44</v>
      </c>
      <c r="I27" s="87">
        <v>44</v>
      </c>
      <c r="J27" s="25">
        <v>30</v>
      </c>
      <c r="K27" s="25">
        <v>44</v>
      </c>
      <c r="L27" s="25">
        <v>45</v>
      </c>
      <c r="M27" s="25">
        <v>35</v>
      </c>
      <c r="N27" s="67">
        <v>30</v>
      </c>
      <c r="O27" s="25">
        <v>35</v>
      </c>
      <c r="P27" s="25">
        <v>30</v>
      </c>
      <c r="Q27" s="25">
        <v>30</v>
      </c>
      <c r="R27" s="25">
        <v>30</v>
      </c>
      <c r="S27" s="25">
        <v>30</v>
      </c>
      <c r="T27" s="69">
        <f t="shared" si="0"/>
        <v>587</v>
      </c>
      <c r="U27" s="90"/>
      <c r="V27" s="91"/>
    </row>
    <row r="28" spans="1:22" s="2" customFormat="1" ht="9.75">
      <c r="A28" s="65">
        <v>15</v>
      </c>
      <c r="B28" s="24" t="str">
        <f>Явка!B28</f>
        <v>Черенкова Елена</v>
      </c>
      <c r="C28" s="66"/>
      <c r="D28" s="66"/>
      <c r="E28" s="87"/>
      <c r="F28" s="87"/>
      <c r="G28" s="66"/>
      <c r="H28" s="87"/>
      <c r="I28" s="87"/>
      <c r="J28" s="25"/>
      <c r="K28" s="25"/>
      <c r="L28" s="25"/>
      <c r="M28" s="25"/>
      <c r="N28" s="67"/>
      <c r="O28" s="25"/>
      <c r="P28" s="25"/>
      <c r="Q28" s="25"/>
      <c r="R28" s="25"/>
      <c r="S28" s="25"/>
      <c r="T28" s="69">
        <f t="shared" si="0"/>
        <v>0</v>
      </c>
      <c r="U28" s="90"/>
      <c r="V28" s="91"/>
    </row>
    <row r="29" spans="1:22" s="2" customFormat="1" ht="5.25" customHeight="1">
      <c r="A29" s="65">
        <v>16</v>
      </c>
      <c r="B29" s="24"/>
      <c r="C29" s="66"/>
      <c r="D29" s="66"/>
      <c r="E29" s="87"/>
      <c r="F29" s="87"/>
      <c r="G29" s="66"/>
      <c r="H29" s="87"/>
      <c r="I29" s="87"/>
      <c r="J29" s="25"/>
      <c r="K29" s="25"/>
      <c r="L29" s="25"/>
      <c r="M29" s="25"/>
      <c r="N29" s="67"/>
      <c r="O29" s="25"/>
      <c r="P29" s="25"/>
      <c r="Q29" s="25"/>
      <c r="R29" s="25"/>
      <c r="S29" s="25"/>
      <c r="T29" s="69">
        <f t="shared" si="0"/>
        <v>0</v>
      </c>
      <c r="U29" s="90"/>
      <c r="V29" s="91"/>
    </row>
    <row r="30" spans="1:22" s="2" customFormat="1" ht="5.25" customHeight="1">
      <c r="A30" s="65">
        <v>17</v>
      </c>
      <c r="B30" s="24"/>
      <c r="C30" s="66"/>
      <c r="D30" s="66"/>
      <c r="E30" s="87"/>
      <c r="F30" s="87"/>
      <c r="G30" s="66"/>
      <c r="H30" s="87"/>
      <c r="I30" s="87"/>
      <c r="J30" s="25"/>
      <c r="K30" s="25"/>
      <c r="L30" s="25"/>
      <c r="M30" s="25"/>
      <c r="N30" s="67"/>
      <c r="O30" s="25"/>
      <c r="P30" s="25"/>
      <c r="Q30" s="25"/>
      <c r="R30" s="25"/>
      <c r="S30" s="25"/>
      <c r="T30" s="69">
        <f t="shared" si="0"/>
        <v>0</v>
      </c>
      <c r="U30" s="90"/>
      <c r="V30" s="91"/>
    </row>
    <row r="31" spans="1:22" s="2" customFormat="1" ht="5.25" customHeight="1">
      <c r="A31" s="65">
        <v>18</v>
      </c>
      <c r="B31" s="24"/>
      <c r="C31" s="66"/>
      <c r="D31" s="66"/>
      <c r="E31" s="87"/>
      <c r="F31" s="87"/>
      <c r="G31" s="66"/>
      <c r="H31" s="87"/>
      <c r="I31" s="87"/>
      <c r="J31" s="25"/>
      <c r="K31" s="25"/>
      <c r="L31" s="25"/>
      <c r="M31" s="25"/>
      <c r="N31" s="67"/>
      <c r="O31" s="25"/>
      <c r="P31" s="25"/>
      <c r="Q31" s="25"/>
      <c r="R31" s="25"/>
      <c r="S31" s="25"/>
      <c r="T31" s="69">
        <f t="shared" si="0"/>
        <v>0</v>
      </c>
      <c r="U31" s="90"/>
      <c r="V31" s="91"/>
    </row>
    <row r="32" spans="1:22" s="2" customFormat="1" ht="5.25" customHeight="1">
      <c r="A32" s="65">
        <v>19</v>
      </c>
      <c r="B32" s="24"/>
      <c r="C32" s="66"/>
      <c r="D32" s="66"/>
      <c r="E32" s="87"/>
      <c r="F32" s="87"/>
      <c r="G32" s="66"/>
      <c r="H32" s="87"/>
      <c r="I32" s="87"/>
      <c r="J32" s="25"/>
      <c r="K32" s="25"/>
      <c r="L32" s="25"/>
      <c r="M32" s="25"/>
      <c r="N32" s="67"/>
      <c r="O32" s="25"/>
      <c r="P32" s="25"/>
      <c r="Q32" s="25"/>
      <c r="R32" s="25"/>
      <c r="S32" s="25"/>
      <c r="T32" s="69">
        <f t="shared" si="0"/>
        <v>0</v>
      </c>
      <c r="U32" s="90"/>
      <c r="V32" s="91"/>
    </row>
    <row r="33" spans="1:22" s="2" customFormat="1" ht="5.25" customHeight="1">
      <c r="A33" s="65">
        <v>20</v>
      </c>
      <c r="B33" s="24"/>
      <c r="C33" s="66"/>
      <c r="D33" s="66"/>
      <c r="E33" s="87"/>
      <c r="F33" s="87"/>
      <c r="G33" s="66"/>
      <c r="H33" s="87"/>
      <c r="I33" s="87"/>
      <c r="J33" s="25"/>
      <c r="K33" s="25"/>
      <c r="L33" s="25"/>
      <c r="M33" s="25"/>
      <c r="N33" s="67"/>
      <c r="O33" s="25"/>
      <c r="P33" s="25"/>
      <c r="Q33" s="25"/>
      <c r="R33" s="25"/>
      <c r="S33" s="25"/>
      <c r="T33" s="69">
        <f t="shared" si="0"/>
        <v>0</v>
      </c>
      <c r="U33" s="90"/>
      <c r="V33" s="91"/>
    </row>
    <row r="34" spans="1:22" s="2" customFormat="1" ht="5.25" customHeight="1">
      <c r="A34" s="65">
        <v>21</v>
      </c>
      <c r="B34" s="24"/>
      <c r="C34" s="66"/>
      <c r="D34" s="66"/>
      <c r="E34" s="87"/>
      <c r="F34" s="87"/>
      <c r="G34" s="66"/>
      <c r="H34" s="87"/>
      <c r="I34" s="87"/>
      <c r="J34" s="25"/>
      <c r="K34" s="25"/>
      <c r="L34" s="25"/>
      <c r="M34" s="25"/>
      <c r="N34" s="67"/>
      <c r="O34" s="25"/>
      <c r="P34" s="25"/>
      <c r="Q34" s="25"/>
      <c r="R34" s="25"/>
      <c r="S34" s="25"/>
      <c r="T34" s="69">
        <f t="shared" si="0"/>
        <v>0</v>
      </c>
      <c r="U34" s="90"/>
      <c r="V34" s="91"/>
    </row>
    <row r="35" spans="1:22" s="2" customFormat="1" ht="5.25" customHeight="1">
      <c r="A35" s="65">
        <v>22</v>
      </c>
      <c r="B35" s="24"/>
      <c r="C35" s="66"/>
      <c r="D35" s="66"/>
      <c r="E35" s="87"/>
      <c r="F35" s="87"/>
      <c r="G35" s="66"/>
      <c r="H35" s="87"/>
      <c r="I35" s="87"/>
      <c r="J35" s="25"/>
      <c r="K35" s="25"/>
      <c r="L35" s="25"/>
      <c r="M35" s="25"/>
      <c r="N35" s="67"/>
      <c r="O35" s="25"/>
      <c r="P35" s="25"/>
      <c r="Q35" s="25"/>
      <c r="R35" s="25"/>
      <c r="S35" s="25"/>
      <c r="T35" s="69">
        <f t="shared" si="0"/>
        <v>0</v>
      </c>
      <c r="U35" s="90"/>
      <c r="V35" s="91"/>
    </row>
    <row r="36" spans="1:22" s="2" customFormat="1" ht="5.25" customHeight="1">
      <c r="A36" s="65">
        <v>23</v>
      </c>
      <c r="B36" s="24"/>
      <c r="C36" s="66"/>
      <c r="D36" s="66"/>
      <c r="E36" s="87"/>
      <c r="F36" s="87"/>
      <c r="G36" s="66"/>
      <c r="H36" s="87"/>
      <c r="I36" s="87"/>
      <c r="J36" s="25"/>
      <c r="K36" s="25"/>
      <c r="L36" s="25"/>
      <c r="M36" s="25"/>
      <c r="N36" s="67"/>
      <c r="O36" s="25"/>
      <c r="P36" s="25"/>
      <c r="Q36" s="25"/>
      <c r="R36" s="25"/>
      <c r="S36" s="25"/>
      <c r="T36" s="69">
        <f t="shared" si="0"/>
        <v>0</v>
      </c>
      <c r="U36" s="90"/>
      <c r="V36" s="91"/>
    </row>
    <row r="37" spans="1:22" s="2" customFormat="1" ht="5.25" customHeight="1">
      <c r="A37" s="65">
        <v>24</v>
      </c>
      <c r="B37" s="24"/>
      <c r="C37" s="66"/>
      <c r="D37" s="66"/>
      <c r="E37" s="87"/>
      <c r="F37" s="87"/>
      <c r="G37" s="66"/>
      <c r="H37" s="87"/>
      <c r="I37" s="87"/>
      <c r="J37" s="25"/>
      <c r="K37" s="25"/>
      <c r="L37" s="25"/>
      <c r="M37" s="25"/>
      <c r="N37" s="67"/>
      <c r="O37" s="25"/>
      <c r="P37" s="25"/>
      <c r="Q37" s="25"/>
      <c r="R37" s="25"/>
      <c r="S37" s="25"/>
      <c r="T37" s="69">
        <f t="shared" si="0"/>
        <v>0</v>
      </c>
      <c r="U37" s="90"/>
      <c r="V37" s="91"/>
    </row>
    <row r="38" spans="1:22" s="2" customFormat="1" ht="5.25" customHeight="1">
      <c r="A38" s="65">
        <v>25</v>
      </c>
      <c r="B38" s="24"/>
      <c r="C38" s="66"/>
      <c r="D38" s="66"/>
      <c r="E38" s="87"/>
      <c r="F38" s="87"/>
      <c r="G38" s="66"/>
      <c r="H38" s="87"/>
      <c r="I38" s="87"/>
      <c r="J38" s="25"/>
      <c r="K38" s="25"/>
      <c r="L38" s="25"/>
      <c r="M38" s="25"/>
      <c r="N38" s="67"/>
      <c r="O38" s="25"/>
      <c r="P38" s="25"/>
      <c r="Q38" s="25"/>
      <c r="R38" s="25"/>
      <c r="S38" s="25"/>
      <c r="T38" s="69">
        <f>SUM(C38:O38)</f>
        <v>0</v>
      </c>
      <c r="U38" s="90"/>
      <c r="V38" s="91"/>
    </row>
    <row r="39" spans="1:22" s="2" customFormat="1" ht="5.25" customHeight="1">
      <c r="A39" s="65">
        <v>26</v>
      </c>
      <c r="B39" s="24"/>
      <c r="C39" s="66"/>
      <c r="D39" s="66"/>
      <c r="E39" s="87"/>
      <c r="F39" s="87"/>
      <c r="G39" s="66"/>
      <c r="H39" s="87"/>
      <c r="I39" s="87"/>
      <c r="J39" s="25"/>
      <c r="K39" s="25"/>
      <c r="L39" s="25"/>
      <c r="M39" s="25"/>
      <c r="N39" s="67"/>
      <c r="O39" s="25"/>
      <c r="P39" s="25"/>
      <c r="Q39" s="25"/>
      <c r="R39" s="25"/>
      <c r="S39" s="25"/>
      <c r="T39" s="69">
        <f>SUM(C39:O39)</f>
        <v>0</v>
      </c>
      <c r="U39" s="18"/>
      <c r="V39" s="91"/>
    </row>
    <row r="40" spans="1:22" s="2" customFormat="1" ht="5.25" customHeight="1">
      <c r="A40" s="65">
        <v>27</v>
      </c>
      <c r="B40" s="24"/>
      <c r="C40" s="66"/>
      <c r="D40" s="66"/>
      <c r="E40" s="87"/>
      <c r="F40" s="87"/>
      <c r="G40" s="66"/>
      <c r="H40" s="87"/>
      <c r="I40" s="87"/>
      <c r="J40" s="25"/>
      <c r="K40" s="25"/>
      <c r="L40" s="25"/>
      <c r="M40" s="25"/>
      <c r="N40" s="67"/>
      <c r="O40" s="25"/>
      <c r="P40" s="25"/>
      <c r="Q40" s="25"/>
      <c r="R40" s="25"/>
      <c r="S40" s="25"/>
      <c r="T40" s="69">
        <f>SUM(C40:O40)</f>
        <v>0</v>
      </c>
      <c r="U40" s="90"/>
      <c r="V40" s="91"/>
    </row>
    <row r="41" spans="1:22" s="2" customFormat="1" ht="5.25" customHeight="1">
      <c r="A41" s="65">
        <v>28</v>
      </c>
      <c r="B41" s="24"/>
      <c r="C41" s="66"/>
      <c r="D41" s="66"/>
      <c r="E41" s="87"/>
      <c r="F41" s="87"/>
      <c r="G41" s="66"/>
      <c r="H41" s="87"/>
      <c r="I41" s="87"/>
      <c r="J41" s="25"/>
      <c r="K41" s="25"/>
      <c r="L41" s="25"/>
      <c r="M41" s="25"/>
      <c r="N41" s="67"/>
      <c r="O41" s="25"/>
      <c r="P41" s="25"/>
      <c r="Q41" s="25"/>
      <c r="R41" s="25"/>
      <c r="S41" s="25"/>
      <c r="T41" s="69">
        <f>SUM(C41:O41)</f>
        <v>0</v>
      </c>
      <c r="U41" s="90"/>
      <c r="V41" s="91"/>
    </row>
    <row r="42" spans="1:22" s="2" customFormat="1" ht="5.25" customHeight="1">
      <c r="A42" s="65">
        <v>29</v>
      </c>
      <c r="B42" s="24"/>
      <c r="C42" s="66"/>
      <c r="D42" s="66"/>
      <c r="E42" s="87"/>
      <c r="F42" s="87"/>
      <c r="G42" s="66"/>
      <c r="H42" s="87"/>
      <c r="I42" s="87"/>
      <c r="J42" s="25"/>
      <c r="K42" s="25"/>
      <c r="L42" s="25"/>
      <c r="M42" s="25"/>
      <c r="N42" s="67"/>
      <c r="O42" s="25"/>
      <c r="P42" s="25"/>
      <c r="Q42" s="25"/>
      <c r="R42" s="25"/>
      <c r="S42" s="25"/>
      <c r="T42" s="69">
        <f>SUM(C42:O42)</f>
        <v>0</v>
      </c>
      <c r="U42" s="92"/>
      <c r="V42" s="93"/>
    </row>
    <row r="43" spans="2:22" s="2" customFormat="1" ht="9.75">
      <c r="B43" s="14" t="s">
        <v>73</v>
      </c>
      <c r="C43" s="2">
        <v>50</v>
      </c>
      <c r="D43" s="2">
        <v>50</v>
      </c>
      <c r="E43" s="2">
        <v>50</v>
      </c>
      <c r="F43" s="2">
        <v>50</v>
      </c>
      <c r="G43" s="2">
        <v>50</v>
      </c>
      <c r="H43" s="2">
        <v>50</v>
      </c>
      <c r="I43" s="2">
        <v>50</v>
      </c>
      <c r="J43" s="2">
        <v>50</v>
      </c>
      <c r="K43" s="2">
        <v>50</v>
      </c>
      <c r="L43" s="2">
        <v>50</v>
      </c>
      <c r="M43" s="2">
        <v>50</v>
      </c>
      <c r="N43" s="2">
        <v>50</v>
      </c>
      <c r="O43" s="2">
        <v>50</v>
      </c>
      <c r="P43" s="2">
        <v>50</v>
      </c>
      <c r="Q43" s="2">
        <v>50</v>
      </c>
      <c r="R43" s="2">
        <v>50</v>
      </c>
      <c r="S43" s="2">
        <v>50</v>
      </c>
      <c r="T43" s="69">
        <f>SUM(C43:S43)</f>
        <v>850</v>
      </c>
      <c r="U43" s="90"/>
      <c r="V43" s="69">
        <v>100</v>
      </c>
    </row>
    <row r="44" spans="15:20" s="2" customFormat="1" ht="12.75">
      <c r="O44"/>
      <c r="P44" s="5"/>
      <c r="Q44" s="5"/>
      <c r="R44" s="5"/>
      <c r="S44" s="5">
        <v>5</v>
      </c>
      <c r="T44" s="34">
        <f>T43*0.9</f>
        <v>765</v>
      </c>
    </row>
    <row r="45" spans="15:20" s="2" customFormat="1" ht="12.75">
      <c r="O45"/>
      <c r="P45" s="5"/>
      <c r="Q45" s="5"/>
      <c r="R45" s="5"/>
      <c r="S45" s="5">
        <v>4</v>
      </c>
      <c r="T45" s="34">
        <f>T43*0.75</f>
        <v>637.5</v>
      </c>
    </row>
    <row r="46" spans="15:20" s="2" customFormat="1" ht="12.75">
      <c r="O46"/>
      <c r="P46" s="5"/>
      <c r="Q46" s="5"/>
      <c r="R46" s="5"/>
      <c r="S46" s="5">
        <v>3</v>
      </c>
      <c r="T46" s="34">
        <f>T43*0.4</f>
        <v>340</v>
      </c>
    </row>
    <row r="47" spans="15:20" s="2" customFormat="1" ht="9.75">
      <c r="O47" s="5"/>
      <c r="P47" s="5"/>
      <c r="Q47" s="5"/>
      <c r="R47" s="5"/>
      <c r="S47" s="5"/>
      <c r="T47" s="34"/>
    </row>
    <row r="48" spans="15:20" s="2" customFormat="1" ht="9.75">
      <c r="O48" s="5"/>
      <c r="P48" s="5"/>
      <c r="Q48" s="5"/>
      <c r="R48" s="5"/>
      <c r="S48" s="5"/>
      <c r="T48" s="34"/>
    </row>
    <row r="49" spans="15:20" s="2" customFormat="1" ht="124.5" customHeight="1">
      <c r="O49" s="5"/>
      <c r="P49" s="5"/>
      <c r="Q49" s="5"/>
      <c r="R49" s="5"/>
      <c r="S49" s="5"/>
      <c r="T49" s="34"/>
    </row>
    <row r="50" spans="1:21" s="2" customFormat="1" ht="26.25" customHeight="1">
      <c r="A50" s="124" t="s">
        <v>28</v>
      </c>
      <c r="B50" s="142" t="s">
        <v>29</v>
      </c>
      <c r="C50" s="154" t="s">
        <v>202</v>
      </c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66" t="s">
        <v>203</v>
      </c>
      <c r="U50" s="161" t="s">
        <v>204</v>
      </c>
    </row>
    <row r="51" spans="1:22" s="2" customFormat="1" ht="12" customHeight="1">
      <c r="A51" s="124"/>
      <c r="B51" s="142"/>
      <c r="C51" s="163" t="s">
        <v>122</v>
      </c>
      <c r="D51" s="163" t="s">
        <v>123</v>
      </c>
      <c r="E51" s="163" t="s">
        <v>124</v>
      </c>
      <c r="F51" s="163" t="s">
        <v>125</v>
      </c>
      <c r="G51" s="163" t="s">
        <v>126</v>
      </c>
      <c r="H51" s="163" t="s">
        <v>127</v>
      </c>
      <c r="I51" s="163" t="s">
        <v>128</v>
      </c>
      <c r="J51" s="163" t="s">
        <v>129</v>
      </c>
      <c r="K51" s="163" t="s">
        <v>130</v>
      </c>
      <c r="L51" s="163" t="s">
        <v>193</v>
      </c>
      <c r="M51" s="163" t="s">
        <v>194</v>
      </c>
      <c r="N51" s="163" t="s">
        <v>195</v>
      </c>
      <c r="O51" s="163" t="s">
        <v>196</v>
      </c>
      <c r="P51" s="163" t="s">
        <v>197</v>
      </c>
      <c r="Q51" s="163" t="s">
        <v>198</v>
      </c>
      <c r="R51" s="163" t="s">
        <v>199</v>
      </c>
      <c r="S51" s="163" t="s">
        <v>200</v>
      </c>
      <c r="T51" s="166"/>
      <c r="U51" s="161"/>
      <c r="V51" s="90"/>
    </row>
    <row r="52" spans="1:22" s="2" customFormat="1" ht="12" customHeight="1">
      <c r="A52" s="124"/>
      <c r="B52" s="142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6"/>
      <c r="U52" s="161"/>
      <c r="V52" s="90"/>
    </row>
    <row r="53" spans="1:22" s="2" customFormat="1" ht="9.75">
      <c r="A53" s="65">
        <v>1</v>
      </c>
      <c r="B53" s="24" t="str">
        <f aca="true" t="shared" si="1" ref="B53:B67">B14</f>
        <v>Артёмова Жанна</v>
      </c>
      <c r="C53" s="78">
        <v>4</v>
      </c>
      <c r="D53" s="66">
        <v>4</v>
      </c>
      <c r="E53" s="87"/>
      <c r="F53" s="87"/>
      <c r="G53" s="66">
        <v>3</v>
      </c>
      <c r="H53" s="87">
        <v>4</v>
      </c>
      <c r="I53" s="87">
        <v>4</v>
      </c>
      <c r="J53" s="25">
        <v>3</v>
      </c>
      <c r="K53" s="25">
        <v>4</v>
      </c>
      <c r="L53" s="25">
        <v>5</v>
      </c>
      <c r="M53" s="25">
        <v>4</v>
      </c>
      <c r="N53" s="67"/>
      <c r="O53" s="25">
        <v>5</v>
      </c>
      <c r="P53" s="25"/>
      <c r="Q53" s="25"/>
      <c r="R53" s="25"/>
      <c r="S53" s="25"/>
      <c r="T53" s="94">
        <f>AVERAGE(C53:S53)</f>
        <v>4</v>
      </c>
      <c r="U53" s="85">
        <f aca="true" t="shared" si="2" ref="U53:U82">T14+V14</f>
        <v>405</v>
      </c>
      <c r="V53" s="90"/>
    </row>
    <row r="54" spans="1:22" s="2" customFormat="1" ht="9.75">
      <c r="A54" s="65">
        <v>2</v>
      </c>
      <c r="B54" s="24" t="str">
        <f t="shared" si="1"/>
        <v>Беляева Наталья</v>
      </c>
      <c r="C54" s="78">
        <v>3</v>
      </c>
      <c r="D54" s="66">
        <v>4</v>
      </c>
      <c r="E54" s="87">
        <v>3</v>
      </c>
      <c r="F54" s="87">
        <v>3</v>
      </c>
      <c r="G54" s="66">
        <v>3</v>
      </c>
      <c r="H54" s="87">
        <v>4</v>
      </c>
      <c r="I54" s="87">
        <v>4</v>
      </c>
      <c r="J54" s="25">
        <v>3</v>
      </c>
      <c r="K54" s="25">
        <v>4</v>
      </c>
      <c r="L54" s="25">
        <v>5</v>
      </c>
      <c r="M54" s="25">
        <v>4</v>
      </c>
      <c r="N54" s="67">
        <v>3</v>
      </c>
      <c r="O54" s="25">
        <v>3</v>
      </c>
      <c r="P54" s="25">
        <v>3</v>
      </c>
      <c r="Q54" s="25">
        <v>3</v>
      </c>
      <c r="R54" s="25">
        <v>3</v>
      </c>
      <c r="S54" s="25">
        <v>3</v>
      </c>
      <c r="T54" s="94">
        <f aca="true" t="shared" si="3" ref="T54:T67">AVERAGE(C54:S54)</f>
        <v>3.411764705882353</v>
      </c>
      <c r="U54" s="85">
        <f t="shared" si="2"/>
        <v>596</v>
      </c>
      <c r="V54" s="90"/>
    </row>
    <row r="55" spans="1:22" s="2" customFormat="1" ht="9.75">
      <c r="A55" s="65">
        <v>3</v>
      </c>
      <c r="B55" s="24" t="str">
        <f t="shared" si="1"/>
        <v>Гирлина Анна</v>
      </c>
      <c r="C55" s="78"/>
      <c r="D55" s="66"/>
      <c r="E55" s="87"/>
      <c r="F55" s="87"/>
      <c r="G55" s="66"/>
      <c r="H55" s="87">
        <v>5</v>
      </c>
      <c r="I55" s="87">
        <v>4</v>
      </c>
      <c r="J55" s="25">
        <v>3</v>
      </c>
      <c r="K55" s="25"/>
      <c r="L55" s="25"/>
      <c r="M55" s="25"/>
      <c r="N55" s="67"/>
      <c r="O55" s="25"/>
      <c r="P55" s="25"/>
      <c r="Q55" s="25"/>
      <c r="R55" s="25"/>
      <c r="S55" s="25"/>
      <c r="T55" s="94">
        <f t="shared" si="3"/>
        <v>4</v>
      </c>
      <c r="U55" s="85">
        <f t="shared" si="2"/>
        <v>100</v>
      </c>
      <c r="V55" s="90"/>
    </row>
    <row r="56" spans="1:22" s="2" customFormat="1" ht="9.75">
      <c r="A56" s="65">
        <v>4</v>
      </c>
      <c r="B56" s="24" t="str">
        <f t="shared" si="1"/>
        <v>Дуль Марина</v>
      </c>
      <c r="C56" s="78"/>
      <c r="D56" s="66">
        <v>3</v>
      </c>
      <c r="E56" s="87"/>
      <c r="F56" s="87">
        <v>3</v>
      </c>
      <c r="G56" s="66">
        <v>3</v>
      </c>
      <c r="H56" s="87"/>
      <c r="I56" s="87">
        <v>4</v>
      </c>
      <c r="J56" s="25">
        <v>3</v>
      </c>
      <c r="K56" s="25">
        <v>5</v>
      </c>
      <c r="L56" s="25">
        <v>5</v>
      </c>
      <c r="M56" s="25">
        <v>4</v>
      </c>
      <c r="N56" s="67"/>
      <c r="O56" s="25">
        <v>5</v>
      </c>
      <c r="P56" s="25">
        <v>3</v>
      </c>
      <c r="Q56" s="25">
        <v>3</v>
      </c>
      <c r="R56" s="25"/>
      <c r="S56" s="25"/>
      <c r="T56" s="94">
        <f t="shared" si="3"/>
        <v>3.727272727272727</v>
      </c>
      <c r="U56" s="85">
        <f t="shared" si="2"/>
        <v>345</v>
      </c>
      <c r="V56" s="90"/>
    </row>
    <row r="57" spans="1:22" s="2" customFormat="1" ht="9.75">
      <c r="A57" s="65">
        <v>5</v>
      </c>
      <c r="B57" s="24" t="str">
        <f t="shared" si="1"/>
        <v>Залинян Менуа</v>
      </c>
      <c r="C57" s="78">
        <v>4</v>
      </c>
      <c r="D57" s="66">
        <v>4</v>
      </c>
      <c r="E57" s="87"/>
      <c r="F57" s="87">
        <v>3</v>
      </c>
      <c r="G57" s="66">
        <v>3</v>
      </c>
      <c r="H57" s="87">
        <v>3</v>
      </c>
      <c r="I57" s="87">
        <v>3</v>
      </c>
      <c r="J57" s="25">
        <v>3</v>
      </c>
      <c r="K57" s="25">
        <v>3</v>
      </c>
      <c r="L57" s="25">
        <v>3</v>
      </c>
      <c r="M57" s="25">
        <v>3</v>
      </c>
      <c r="N57" s="67"/>
      <c r="O57" s="25">
        <v>4</v>
      </c>
      <c r="P57" s="25">
        <v>4</v>
      </c>
      <c r="Q57" s="25">
        <v>4</v>
      </c>
      <c r="R57" s="25"/>
      <c r="S57" s="25"/>
      <c r="T57" s="94">
        <f t="shared" si="3"/>
        <v>3.3846153846153846</v>
      </c>
      <c r="U57" s="85">
        <f t="shared" si="2"/>
        <v>383</v>
      </c>
      <c r="V57" s="90"/>
    </row>
    <row r="58" spans="1:22" s="2" customFormat="1" ht="9.75">
      <c r="A58" s="65">
        <v>6</v>
      </c>
      <c r="B58" s="24" t="str">
        <f t="shared" si="1"/>
        <v>Кошелёва Елена</v>
      </c>
      <c r="C58" s="78">
        <v>5</v>
      </c>
      <c r="D58" s="66">
        <v>5</v>
      </c>
      <c r="E58" s="87">
        <v>5</v>
      </c>
      <c r="F58" s="87">
        <v>5</v>
      </c>
      <c r="G58" s="66">
        <v>5</v>
      </c>
      <c r="H58" s="87">
        <v>5</v>
      </c>
      <c r="I58" s="87">
        <v>5</v>
      </c>
      <c r="J58" s="25">
        <v>4</v>
      </c>
      <c r="K58" s="25">
        <v>5</v>
      </c>
      <c r="L58" s="25">
        <v>5</v>
      </c>
      <c r="M58" s="25">
        <v>5</v>
      </c>
      <c r="N58" s="67">
        <v>5</v>
      </c>
      <c r="O58" s="25">
        <v>5</v>
      </c>
      <c r="P58" s="25">
        <v>5</v>
      </c>
      <c r="Q58" s="25">
        <v>5</v>
      </c>
      <c r="R58" s="25">
        <v>4</v>
      </c>
      <c r="S58" s="25">
        <v>4</v>
      </c>
      <c r="T58" s="94">
        <f t="shared" si="3"/>
        <v>4.823529411764706</v>
      </c>
      <c r="U58" s="85">
        <f t="shared" si="2"/>
        <v>796</v>
      </c>
      <c r="V58" s="90"/>
    </row>
    <row r="59" spans="1:22" s="2" customFormat="1" ht="9.75">
      <c r="A59" s="65">
        <v>7</v>
      </c>
      <c r="B59" s="24" t="str">
        <f t="shared" si="1"/>
        <v>Кузнецова Анжелика</v>
      </c>
      <c r="C59" s="78">
        <v>5</v>
      </c>
      <c r="D59" s="66">
        <v>5</v>
      </c>
      <c r="E59" s="87">
        <v>5</v>
      </c>
      <c r="F59" s="87">
        <v>5</v>
      </c>
      <c r="G59" s="66">
        <v>5</v>
      </c>
      <c r="H59" s="87">
        <v>5</v>
      </c>
      <c r="I59" s="87">
        <v>5</v>
      </c>
      <c r="J59" s="25">
        <v>4</v>
      </c>
      <c r="K59" s="25">
        <v>5</v>
      </c>
      <c r="L59" s="25">
        <v>5</v>
      </c>
      <c r="M59" s="25">
        <v>5</v>
      </c>
      <c r="N59" s="67">
        <v>5</v>
      </c>
      <c r="O59" s="25">
        <v>5</v>
      </c>
      <c r="P59" s="25">
        <v>4</v>
      </c>
      <c r="Q59" s="25">
        <v>5</v>
      </c>
      <c r="R59" s="25">
        <v>4</v>
      </c>
      <c r="S59" s="25">
        <v>4</v>
      </c>
      <c r="T59" s="94">
        <f t="shared" si="3"/>
        <v>4.764705882352941</v>
      </c>
      <c r="U59" s="85">
        <f t="shared" si="2"/>
        <v>797</v>
      </c>
      <c r="V59" s="90"/>
    </row>
    <row r="60" spans="1:22" s="2" customFormat="1" ht="9.75">
      <c r="A60" s="65">
        <v>8</v>
      </c>
      <c r="B60" s="24" t="str">
        <f t="shared" si="1"/>
        <v>Ли Александра</v>
      </c>
      <c r="C60" s="78">
        <v>5</v>
      </c>
      <c r="D60" s="66">
        <v>4</v>
      </c>
      <c r="E60" s="87">
        <v>5</v>
      </c>
      <c r="F60" s="87">
        <v>5</v>
      </c>
      <c r="G60" s="66">
        <v>4</v>
      </c>
      <c r="H60" s="87">
        <v>5</v>
      </c>
      <c r="I60" s="87">
        <v>5</v>
      </c>
      <c r="J60" s="25">
        <v>4</v>
      </c>
      <c r="K60" s="25">
        <v>5</v>
      </c>
      <c r="L60" s="25">
        <v>5</v>
      </c>
      <c r="M60" s="25">
        <v>5</v>
      </c>
      <c r="N60" s="67">
        <v>5</v>
      </c>
      <c r="O60" s="25">
        <v>5</v>
      </c>
      <c r="P60" s="25">
        <v>4</v>
      </c>
      <c r="Q60" s="25">
        <v>5</v>
      </c>
      <c r="R60" s="25">
        <v>4</v>
      </c>
      <c r="S60" s="25">
        <v>4</v>
      </c>
      <c r="T60" s="94">
        <f t="shared" si="3"/>
        <v>4.647058823529412</v>
      </c>
      <c r="U60" s="85">
        <f t="shared" si="2"/>
        <v>755</v>
      </c>
      <c r="V60" s="90"/>
    </row>
    <row r="61" spans="1:22" s="2" customFormat="1" ht="9.75">
      <c r="A61" s="65">
        <v>9</v>
      </c>
      <c r="B61" s="24" t="str">
        <f t="shared" si="1"/>
        <v>Паринова Светлана</v>
      </c>
      <c r="C61" s="78">
        <v>5</v>
      </c>
      <c r="D61" s="66">
        <v>5</v>
      </c>
      <c r="E61" s="87">
        <v>5</v>
      </c>
      <c r="F61" s="87">
        <v>5</v>
      </c>
      <c r="G61" s="66">
        <v>5</v>
      </c>
      <c r="H61" s="87">
        <v>5</v>
      </c>
      <c r="I61" s="87">
        <v>5</v>
      </c>
      <c r="J61" s="25">
        <v>4</v>
      </c>
      <c r="K61" s="25">
        <v>5</v>
      </c>
      <c r="L61" s="25">
        <v>5</v>
      </c>
      <c r="M61" s="25">
        <v>5</v>
      </c>
      <c r="N61" s="67">
        <v>5</v>
      </c>
      <c r="O61" s="25">
        <v>5</v>
      </c>
      <c r="P61" s="25">
        <v>5</v>
      </c>
      <c r="Q61" s="25">
        <v>5</v>
      </c>
      <c r="R61" s="25">
        <v>4</v>
      </c>
      <c r="S61" s="25">
        <v>4</v>
      </c>
      <c r="T61" s="94">
        <f t="shared" si="3"/>
        <v>4.823529411764706</v>
      </c>
      <c r="U61" s="85">
        <f t="shared" si="2"/>
        <v>784</v>
      </c>
      <c r="V61" s="90"/>
    </row>
    <row r="62" spans="1:22" s="2" customFormat="1" ht="9.75">
      <c r="A62" s="65">
        <v>10</v>
      </c>
      <c r="B62" s="24" t="str">
        <f t="shared" si="1"/>
        <v>Пахомова Ольга</v>
      </c>
      <c r="C62" s="78">
        <v>4</v>
      </c>
      <c r="D62" s="66">
        <v>4</v>
      </c>
      <c r="E62" s="87">
        <v>5</v>
      </c>
      <c r="F62" s="87">
        <v>5</v>
      </c>
      <c r="G62" s="66">
        <v>5</v>
      </c>
      <c r="H62" s="87">
        <v>5</v>
      </c>
      <c r="I62" s="87">
        <v>5</v>
      </c>
      <c r="J62" s="25">
        <v>4</v>
      </c>
      <c r="K62" s="25">
        <v>5</v>
      </c>
      <c r="L62" s="25">
        <v>5</v>
      </c>
      <c r="M62" s="25">
        <v>4</v>
      </c>
      <c r="N62" s="67">
        <v>4</v>
      </c>
      <c r="O62" s="25">
        <v>4</v>
      </c>
      <c r="P62" s="25">
        <v>3</v>
      </c>
      <c r="Q62" s="25">
        <v>3</v>
      </c>
      <c r="R62" s="25">
        <v>3</v>
      </c>
      <c r="S62" s="25">
        <v>3</v>
      </c>
      <c r="T62" s="94">
        <f t="shared" si="3"/>
        <v>4.176470588235294</v>
      </c>
      <c r="U62" s="85">
        <f t="shared" si="2"/>
        <v>693</v>
      </c>
      <c r="V62" s="90"/>
    </row>
    <row r="63" spans="1:22" s="2" customFormat="1" ht="9.75">
      <c r="A63" s="65">
        <v>11</v>
      </c>
      <c r="B63" s="24" t="str">
        <f t="shared" si="1"/>
        <v>Перегудова Алина</v>
      </c>
      <c r="C63" s="78">
        <v>4</v>
      </c>
      <c r="D63" s="66">
        <v>4</v>
      </c>
      <c r="E63" s="87">
        <v>5</v>
      </c>
      <c r="F63" s="87">
        <v>5</v>
      </c>
      <c r="G63" s="66">
        <v>5</v>
      </c>
      <c r="H63" s="87">
        <v>5</v>
      </c>
      <c r="I63" s="87">
        <v>5</v>
      </c>
      <c r="J63" s="25">
        <v>4</v>
      </c>
      <c r="K63" s="25">
        <v>5</v>
      </c>
      <c r="L63" s="25">
        <v>5</v>
      </c>
      <c r="M63" s="25">
        <v>5</v>
      </c>
      <c r="N63" s="67"/>
      <c r="O63" s="25">
        <v>5</v>
      </c>
      <c r="P63" s="25">
        <v>4</v>
      </c>
      <c r="Q63" s="25">
        <v>5</v>
      </c>
      <c r="R63" s="25">
        <v>4</v>
      </c>
      <c r="S63" s="25">
        <v>4</v>
      </c>
      <c r="T63" s="94">
        <f t="shared" si="3"/>
        <v>4.625</v>
      </c>
      <c r="U63" s="85">
        <f t="shared" si="2"/>
        <v>715</v>
      </c>
      <c r="V63" s="90"/>
    </row>
    <row r="64" spans="1:22" s="2" customFormat="1" ht="9.75">
      <c r="A64" s="65">
        <v>12</v>
      </c>
      <c r="B64" s="24" t="str">
        <f t="shared" si="1"/>
        <v>Сарычева Екатерина</v>
      </c>
      <c r="C64" s="78">
        <v>5</v>
      </c>
      <c r="D64" s="66">
        <v>4</v>
      </c>
      <c r="E64" s="87">
        <v>5</v>
      </c>
      <c r="F64" s="87">
        <v>5</v>
      </c>
      <c r="G64" s="66">
        <v>5</v>
      </c>
      <c r="H64" s="87">
        <v>5</v>
      </c>
      <c r="I64" s="87">
        <v>5</v>
      </c>
      <c r="J64" s="25">
        <v>4</v>
      </c>
      <c r="K64" s="25">
        <v>5</v>
      </c>
      <c r="L64" s="25">
        <v>5</v>
      </c>
      <c r="M64" s="25">
        <v>5</v>
      </c>
      <c r="N64" s="67">
        <v>5</v>
      </c>
      <c r="O64" s="25">
        <v>5</v>
      </c>
      <c r="P64" s="25">
        <v>5</v>
      </c>
      <c r="Q64" s="25">
        <v>5</v>
      </c>
      <c r="R64" s="25">
        <v>4</v>
      </c>
      <c r="S64" s="25">
        <v>4</v>
      </c>
      <c r="T64" s="94">
        <f t="shared" si="3"/>
        <v>4.764705882352941</v>
      </c>
      <c r="U64" s="85">
        <f t="shared" si="2"/>
        <v>766</v>
      </c>
      <c r="V64" s="90"/>
    </row>
    <row r="65" spans="1:22" s="2" customFormat="1" ht="9.75">
      <c r="A65" s="65">
        <v>13</v>
      </c>
      <c r="B65" s="24" t="str">
        <f t="shared" si="1"/>
        <v>Стопкина Татьяна</v>
      </c>
      <c r="C65" s="66">
        <v>3</v>
      </c>
      <c r="D65" s="66">
        <v>3</v>
      </c>
      <c r="E65" s="87">
        <v>4</v>
      </c>
      <c r="F65" s="87">
        <v>5</v>
      </c>
      <c r="G65" s="66">
        <v>3</v>
      </c>
      <c r="H65" s="87">
        <v>5</v>
      </c>
      <c r="I65" s="87">
        <v>4</v>
      </c>
      <c r="J65" s="25">
        <v>4</v>
      </c>
      <c r="K65" s="25">
        <v>4</v>
      </c>
      <c r="L65" s="25">
        <v>3</v>
      </c>
      <c r="M65" s="25">
        <v>4</v>
      </c>
      <c r="N65" s="67">
        <v>4</v>
      </c>
      <c r="O65" s="25">
        <v>3</v>
      </c>
      <c r="P65" s="25">
        <v>4</v>
      </c>
      <c r="Q65" s="25">
        <v>4</v>
      </c>
      <c r="R65" s="25">
        <v>4</v>
      </c>
      <c r="S65" s="25">
        <v>4</v>
      </c>
      <c r="T65" s="94">
        <f t="shared" si="3"/>
        <v>3.823529411764706</v>
      </c>
      <c r="U65" s="85">
        <f t="shared" si="2"/>
        <v>618</v>
      </c>
      <c r="V65" s="90"/>
    </row>
    <row r="66" spans="1:22" s="2" customFormat="1" ht="9.75">
      <c r="A66" s="65">
        <v>14</v>
      </c>
      <c r="B66" s="24" t="str">
        <f t="shared" si="1"/>
        <v>Терехова Анастасия</v>
      </c>
      <c r="C66" s="66">
        <v>3</v>
      </c>
      <c r="D66" s="66">
        <v>3</v>
      </c>
      <c r="E66" s="87">
        <v>3</v>
      </c>
      <c r="F66" s="87">
        <v>4</v>
      </c>
      <c r="G66" s="66">
        <v>3</v>
      </c>
      <c r="H66" s="87">
        <v>4</v>
      </c>
      <c r="I66" s="87">
        <v>4</v>
      </c>
      <c r="J66" s="25">
        <v>3</v>
      </c>
      <c r="K66" s="25">
        <v>4</v>
      </c>
      <c r="L66" s="25">
        <v>5</v>
      </c>
      <c r="M66" s="25">
        <v>4</v>
      </c>
      <c r="N66" s="67">
        <v>3</v>
      </c>
      <c r="O66" s="25">
        <v>4</v>
      </c>
      <c r="P66" s="25">
        <v>3</v>
      </c>
      <c r="Q66" s="25">
        <v>3</v>
      </c>
      <c r="R66" s="25">
        <v>3</v>
      </c>
      <c r="S66" s="25">
        <v>3</v>
      </c>
      <c r="T66" s="94">
        <f t="shared" si="3"/>
        <v>3.4705882352941178</v>
      </c>
      <c r="U66" s="85">
        <f t="shared" si="2"/>
        <v>587</v>
      </c>
      <c r="V66" s="90"/>
    </row>
    <row r="67" spans="1:22" s="2" customFormat="1" ht="9.75">
      <c r="A67" s="65">
        <v>15</v>
      </c>
      <c r="B67" s="24" t="str">
        <f t="shared" si="1"/>
        <v>Черенкова Елена</v>
      </c>
      <c r="C67" s="66"/>
      <c r="D67" s="66"/>
      <c r="E67" s="87"/>
      <c r="F67" s="87"/>
      <c r="G67" s="66"/>
      <c r="H67" s="87"/>
      <c r="I67" s="87"/>
      <c r="J67" s="25"/>
      <c r="K67" s="25"/>
      <c r="L67" s="67"/>
      <c r="M67" s="67"/>
      <c r="N67" s="67"/>
      <c r="O67" s="67"/>
      <c r="P67" s="67"/>
      <c r="Q67" s="67"/>
      <c r="R67" s="67"/>
      <c r="S67" s="67"/>
      <c r="T67" s="94" t="e">
        <f t="shared" si="3"/>
        <v>#DIV/0!</v>
      </c>
      <c r="U67" s="85">
        <f t="shared" si="2"/>
        <v>0</v>
      </c>
      <c r="V67" s="90"/>
    </row>
    <row r="68" spans="1:22" s="2" customFormat="1" ht="6" customHeight="1">
      <c r="A68" s="65">
        <v>16</v>
      </c>
      <c r="B68" s="24"/>
      <c r="C68" s="66"/>
      <c r="D68" s="66"/>
      <c r="E68" s="87"/>
      <c r="F68" s="87"/>
      <c r="G68" s="66"/>
      <c r="H68" s="87"/>
      <c r="I68" s="87"/>
      <c r="J68" s="25"/>
      <c r="K68" s="25"/>
      <c r="L68" s="67"/>
      <c r="M68" s="67"/>
      <c r="N68" s="67"/>
      <c r="O68" s="67"/>
      <c r="P68" s="67"/>
      <c r="Q68" s="67"/>
      <c r="R68" s="67"/>
      <c r="S68" s="67"/>
      <c r="T68" s="94" t="e">
        <f aca="true" t="shared" si="4" ref="T68:T81">AVERAGE(C68:O68)</f>
        <v>#DIV/0!</v>
      </c>
      <c r="U68" s="85">
        <f t="shared" si="2"/>
        <v>0</v>
      </c>
      <c r="V68" s="90"/>
    </row>
    <row r="69" spans="1:22" s="2" customFormat="1" ht="6" customHeight="1">
      <c r="A69" s="65">
        <v>17</v>
      </c>
      <c r="B69" s="24"/>
      <c r="C69" s="66"/>
      <c r="D69" s="66"/>
      <c r="E69" s="87"/>
      <c r="F69" s="87"/>
      <c r="G69" s="66"/>
      <c r="H69" s="87"/>
      <c r="I69" s="87"/>
      <c r="J69" s="25"/>
      <c r="K69" s="25"/>
      <c r="L69" s="67"/>
      <c r="M69" s="67"/>
      <c r="N69" s="67"/>
      <c r="O69" s="67"/>
      <c r="P69" s="67"/>
      <c r="Q69" s="67"/>
      <c r="R69" s="67"/>
      <c r="S69" s="67"/>
      <c r="T69" s="94" t="e">
        <f t="shared" si="4"/>
        <v>#DIV/0!</v>
      </c>
      <c r="U69" s="85">
        <f t="shared" si="2"/>
        <v>0</v>
      </c>
      <c r="V69" s="90"/>
    </row>
    <row r="70" spans="1:22" s="2" customFormat="1" ht="6" customHeight="1">
      <c r="A70" s="65">
        <v>18</v>
      </c>
      <c r="B70" s="24"/>
      <c r="C70" s="66"/>
      <c r="D70" s="66"/>
      <c r="E70" s="87"/>
      <c r="F70" s="87"/>
      <c r="G70" s="66"/>
      <c r="H70" s="87"/>
      <c r="I70" s="87"/>
      <c r="J70" s="25"/>
      <c r="K70" s="25"/>
      <c r="L70" s="67"/>
      <c r="M70" s="67"/>
      <c r="N70" s="67"/>
      <c r="O70" s="67"/>
      <c r="P70" s="67"/>
      <c r="Q70" s="67"/>
      <c r="R70" s="67"/>
      <c r="S70" s="67"/>
      <c r="T70" s="94" t="e">
        <f t="shared" si="4"/>
        <v>#DIV/0!</v>
      </c>
      <c r="U70" s="85">
        <f t="shared" si="2"/>
        <v>0</v>
      </c>
      <c r="V70" s="90"/>
    </row>
    <row r="71" spans="1:22" s="2" customFormat="1" ht="6" customHeight="1">
      <c r="A71" s="65">
        <v>19</v>
      </c>
      <c r="B71" s="24"/>
      <c r="C71" s="66"/>
      <c r="D71" s="66"/>
      <c r="E71" s="87"/>
      <c r="F71" s="87"/>
      <c r="G71" s="66"/>
      <c r="H71" s="87"/>
      <c r="I71" s="87"/>
      <c r="J71" s="25"/>
      <c r="K71" s="25"/>
      <c r="L71" s="67"/>
      <c r="M71" s="67"/>
      <c r="N71" s="67"/>
      <c r="O71" s="67"/>
      <c r="P71" s="67"/>
      <c r="Q71" s="67"/>
      <c r="R71" s="67"/>
      <c r="S71" s="67"/>
      <c r="T71" s="94" t="e">
        <f t="shared" si="4"/>
        <v>#DIV/0!</v>
      </c>
      <c r="U71" s="85">
        <f t="shared" si="2"/>
        <v>0</v>
      </c>
      <c r="V71" s="90"/>
    </row>
    <row r="72" spans="1:22" s="2" customFormat="1" ht="6" customHeight="1">
      <c r="A72" s="65">
        <v>20</v>
      </c>
      <c r="B72" s="24"/>
      <c r="C72" s="66"/>
      <c r="D72" s="66"/>
      <c r="E72" s="87"/>
      <c r="F72" s="87"/>
      <c r="G72" s="66"/>
      <c r="H72" s="87"/>
      <c r="I72" s="87"/>
      <c r="J72" s="25"/>
      <c r="K72" s="25"/>
      <c r="L72" s="67"/>
      <c r="M72" s="67"/>
      <c r="N72" s="67"/>
      <c r="O72" s="67"/>
      <c r="P72" s="67"/>
      <c r="Q72" s="67"/>
      <c r="R72" s="67"/>
      <c r="S72" s="67"/>
      <c r="T72" s="94" t="e">
        <f t="shared" si="4"/>
        <v>#DIV/0!</v>
      </c>
      <c r="U72" s="85">
        <f t="shared" si="2"/>
        <v>0</v>
      </c>
      <c r="V72" s="90"/>
    </row>
    <row r="73" spans="1:22" s="2" customFormat="1" ht="6" customHeight="1">
      <c r="A73" s="65">
        <v>21</v>
      </c>
      <c r="B73" s="24"/>
      <c r="C73" s="66"/>
      <c r="D73" s="66"/>
      <c r="E73" s="87"/>
      <c r="F73" s="87"/>
      <c r="G73" s="66"/>
      <c r="H73" s="87"/>
      <c r="I73" s="87"/>
      <c r="J73" s="25"/>
      <c r="K73" s="25"/>
      <c r="L73" s="67"/>
      <c r="M73" s="67"/>
      <c r="N73" s="67"/>
      <c r="O73" s="67"/>
      <c r="P73" s="67"/>
      <c r="Q73" s="67"/>
      <c r="R73" s="67"/>
      <c r="S73" s="67"/>
      <c r="T73" s="94" t="e">
        <f t="shared" si="4"/>
        <v>#DIV/0!</v>
      </c>
      <c r="U73" s="85">
        <f t="shared" si="2"/>
        <v>0</v>
      </c>
      <c r="V73" s="90"/>
    </row>
    <row r="74" spans="1:22" s="2" customFormat="1" ht="6" customHeight="1">
      <c r="A74" s="65">
        <v>22</v>
      </c>
      <c r="B74" s="24"/>
      <c r="C74" s="66"/>
      <c r="D74" s="66"/>
      <c r="E74" s="87"/>
      <c r="F74" s="87"/>
      <c r="G74" s="66"/>
      <c r="H74" s="87"/>
      <c r="I74" s="87"/>
      <c r="J74" s="25"/>
      <c r="K74" s="25"/>
      <c r="L74" s="67"/>
      <c r="M74" s="67"/>
      <c r="N74" s="67"/>
      <c r="O74" s="67"/>
      <c r="P74" s="67"/>
      <c r="Q74" s="67"/>
      <c r="R74" s="67"/>
      <c r="S74" s="67"/>
      <c r="T74" s="94" t="e">
        <f t="shared" si="4"/>
        <v>#DIV/0!</v>
      </c>
      <c r="U74" s="85">
        <f t="shared" si="2"/>
        <v>0</v>
      </c>
      <c r="V74" s="90"/>
    </row>
    <row r="75" spans="1:22" s="2" customFormat="1" ht="6" customHeight="1">
      <c r="A75" s="65">
        <v>23</v>
      </c>
      <c r="B75" s="24"/>
      <c r="C75" s="66"/>
      <c r="D75" s="66"/>
      <c r="E75" s="87"/>
      <c r="F75" s="87"/>
      <c r="G75" s="66"/>
      <c r="H75" s="87"/>
      <c r="I75" s="87"/>
      <c r="J75" s="25"/>
      <c r="K75" s="25"/>
      <c r="L75" s="67"/>
      <c r="M75" s="67"/>
      <c r="N75" s="67"/>
      <c r="O75" s="67"/>
      <c r="P75" s="67"/>
      <c r="Q75" s="67"/>
      <c r="R75" s="67"/>
      <c r="S75" s="67"/>
      <c r="T75" s="94" t="e">
        <f t="shared" si="4"/>
        <v>#DIV/0!</v>
      </c>
      <c r="U75" s="85">
        <f t="shared" si="2"/>
        <v>0</v>
      </c>
      <c r="V75" s="90"/>
    </row>
    <row r="76" spans="1:22" s="2" customFormat="1" ht="6" customHeight="1">
      <c r="A76" s="65">
        <v>24</v>
      </c>
      <c r="B76" s="24"/>
      <c r="C76" s="66"/>
      <c r="D76" s="66"/>
      <c r="E76" s="87"/>
      <c r="F76" s="87"/>
      <c r="G76" s="66"/>
      <c r="H76" s="87"/>
      <c r="I76" s="87"/>
      <c r="J76" s="25"/>
      <c r="K76" s="25"/>
      <c r="L76" s="67"/>
      <c r="M76" s="67"/>
      <c r="N76" s="67"/>
      <c r="O76" s="67"/>
      <c r="P76" s="67"/>
      <c r="Q76" s="67"/>
      <c r="R76" s="67"/>
      <c r="S76" s="67"/>
      <c r="T76" s="94" t="e">
        <f t="shared" si="4"/>
        <v>#DIV/0!</v>
      </c>
      <c r="U76" s="85">
        <f t="shared" si="2"/>
        <v>0</v>
      </c>
      <c r="V76" s="90"/>
    </row>
    <row r="77" spans="1:22" s="2" customFormat="1" ht="6" customHeight="1">
      <c r="A77" s="65">
        <v>25</v>
      </c>
      <c r="B77" s="24"/>
      <c r="C77" s="66"/>
      <c r="D77" s="66"/>
      <c r="E77" s="87"/>
      <c r="F77" s="87"/>
      <c r="G77" s="66"/>
      <c r="H77" s="87"/>
      <c r="I77" s="87"/>
      <c r="J77" s="25"/>
      <c r="K77" s="25"/>
      <c r="L77" s="67"/>
      <c r="M77" s="67"/>
      <c r="N77" s="67"/>
      <c r="O77" s="67"/>
      <c r="P77" s="67"/>
      <c r="Q77" s="67"/>
      <c r="R77" s="67"/>
      <c r="S77" s="67"/>
      <c r="T77" s="94" t="e">
        <f t="shared" si="4"/>
        <v>#DIV/0!</v>
      </c>
      <c r="U77" s="85">
        <f t="shared" si="2"/>
        <v>0</v>
      </c>
      <c r="V77" s="90"/>
    </row>
    <row r="78" spans="1:22" s="2" customFormat="1" ht="6" customHeight="1">
      <c r="A78" s="65">
        <v>26</v>
      </c>
      <c r="B78" s="24"/>
      <c r="C78" s="66"/>
      <c r="D78" s="66"/>
      <c r="E78" s="87"/>
      <c r="F78" s="87"/>
      <c r="G78" s="66"/>
      <c r="H78" s="87"/>
      <c r="I78" s="87"/>
      <c r="J78" s="25"/>
      <c r="K78" s="25"/>
      <c r="L78" s="67"/>
      <c r="M78" s="67"/>
      <c r="N78" s="67"/>
      <c r="O78" s="67"/>
      <c r="P78" s="67"/>
      <c r="Q78" s="67"/>
      <c r="R78" s="67"/>
      <c r="S78" s="67"/>
      <c r="T78" s="94" t="e">
        <f t="shared" si="4"/>
        <v>#DIV/0!</v>
      </c>
      <c r="U78" s="85">
        <f t="shared" si="2"/>
        <v>0</v>
      </c>
      <c r="V78" s="90"/>
    </row>
    <row r="79" spans="1:22" s="2" customFormat="1" ht="6" customHeight="1">
      <c r="A79" s="65">
        <v>27</v>
      </c>
      <c r="B79" s="24"/>
      <c r="C79" s="66"/>
      <c r="D79" s="66"/>
      <c r="E79" s="87"/>
      <c r="F79" s="87"/>
      <c r="G79" s="66"/>
      <c r="H79" s="87"/>
      <c r="I79" s="87"/>
      <c r="J79" s="25"/>
      <c r="K79" s="25"/>
      <c r="L79" s="67"/>
      <c r="M79" s="67"/>
      <c r="N79" s="67"/>
      <c r="O79" s="67"/>
      <c r="P79" s="67"/>
      <c r="Q79" s="67"/>
      <c r="R79" s="67"/>
      <c r="S79" s="67"/>
      <c r="T79" s="94" t="e">
        <f t="shared" si="4"/>
        <v>#DIV/0!</v>
      </c>
      <c r="U79" s="85">
        <f t="shared" si="2"/>
        <v>0</v>
      </c>
      <c r="V79" s="90"/>
    </row>
    <row r="80" spans="1:22" s="2" customFormat="1" ht="6" customHeight="1">
      <c r="A80" s="65">
        <v>28</v>
      </c>
      <c r="B80" s="24"/>
      <c r="C80" s="66"/>
      <c r="D80" s="66"/>
      <c r="E80" s="87"/>
      <c r="F80" s="87"/>
      <c r="G80" s="66"/>
      <c r="H80" s="87"/>
      <c r="I80" s="87"/>
      <c r="J80" s="25"/>
      <c r="K80" s="25"/>
      <c r="L80" s="67"/>
      <c r="M80" s="67"/>
      <c r="N80" s="67"/>
      <c r="O80" s="67"/>
      <c r="P80" s="67"/>
      <c r="Q80" s="67"/>
      <c r="R80" s="67"/>
      <c r="S80" s="67"/>
      <c r="T80" s="94" t="e">
        <f t="shared" si="4"/>
        <v>#DIV/0!</v>
      </c>
      <c r="U80" s="85">
        <f t="shared" si="2"/>
        <v>0</v>
      </c>
      <c r="V80" s="90"/>
    </row>
    <row r="81" spans="1:22" s="2" customFormat="1" ht="6" customHeight="1">
      <c r="A81" s="65">
        <v>29</v>
      </c>
      <c r="B81" s="24"/>
      <c r="C81" s="66"/>
      <c r="D81" s="66"/>
      <c r="E81" s="87"/>
      <c r="F81" s="87"/>
      <c r="G81" s="66"/>
      <c r="H81" s="87"/>
      <c r="I81" s="87"/>
      <c r="J81" s="25"/>
      <c r="K81" s="25"/>
      <c r="L81" s="67"/>
      <c r="M81" s="67"/>
      <c r="N81" s="67"/>
      <c r="O81" s="67"/>
      <c r="P81" s="67"/>
      <c r="Q81" s="67"/>
      <c r="R81" s="67"/>
      <c r="S81" s="67"/>
      <c r="T81" s="94" t="e">
        <f t="shared" si="4"/>
        <v>#DIV/0!</v>
      </c>
      <c r="U81" s="85">
        <f t="shared" si="2"/>
        <v>0</v>
      </c>
      <c r="V81" s="90"/>
    </row>
    <row r="82" s="2" customFormat="1" ht="9.75">
      <c r="U82" s="85">
        <f t="shared" si="2"/>
        <v>950</v>
      </c>
    </row>
    <row r="83" spans="20:21" s="2" customFormat="1" ht="9.75">
      <c r="T83" s="5">
        <v>5</v>
      </c>
      <c r="U83" s="34">
        <f>U82*0.9</f>
        <v>855</v>
      </c>
    </row>
    <row r="84" spans="20:21" s="2" customFormat="1" ht="9.75">
      <c r="T84" s="5">
        <v>4</v>
      </c>
      <c r="U84" s="34">
        <f>U82*0.75</f>
        <v>712.5</v>
      </c>
    </row>
    <row r="85" spans="20:21" s="2" customFormat="1" ht="9.75">
      <c r="T85" s="5">
        <v>3</v>
      </c>
      <c r="U85" s="34">
        <f>U82*0.4</f>
        <v>380</v>
      </c>
    </row>
  </sheetData>
  <sheetProtection selectLockedCells="1" selectUnlockedCells="1"/>
  <mergeCells count="60">
    <mergeCell ref="Q51:Q52"/>
    <mergeCell ref="R51:R52"/>
    <mergeCell ref="S51:S52"/>
    <mergeCell ref="K51:K52"/>
    <mergeCell ref="L51:L52"/>
    <mergeCell ref="M51:M52"/>
    <mergeCell ref="N51:N52"/>
    <mergeCell ref="O51:O52"/>
    <mergeCell ref="P51:P52"/>
    <mergeCell ref="G51:G52"/>
    <mergeCell ref="H51:H52"/>
    <mergeCell ref="I51:I52"/>
    <mergeCell ref="J51:J52"/>
    <mergeCell ref="V12:V13"/>
    <mergeCell ref="A50:A52"/>
    <mergeCell ref="B50:B52"/>
    <mergeCell ref="C50:S50"/>
    <mergeCell ref="T50:T52"/>
    <mergeCell ref="U50:U52"/>
    <mergeCell ref="C51:C52"/>
    <mergeCell ref="D51:D52"/>
    <mergeCell ref="E51:E52"/>
    <mergeCell ref="F51:F52"/>
    <mergeCell ref="Q12:Q13"/>
    <mergeCell ref="R12:R13"/>
    <mergeCell ref="S12:S13"/>
    <mergeCell ref="U12:U13"/>
    <mergeCell ref="T11:T13"/>
    <mergeCell ref="U11:V11"/>
    <mergeCell ref="C12:C13"/>
    <mergeCell ref="D12:D13"/>
    <mergeCell ref="E12:E13"/>
    <mergeCell ref="F12:F13"/>
    <mergeCell ref="G12:G13"/>
    <mergeCell ref="H12:H13"/>
    <mergeCell ref="I12:I13"/>
    <mergeCell ref="J12:J13"/>
    <mergeCell ref="B9:F9"/>
    <mergeCell ref="A11:A13"/>
    <mergeCell ref="B11:B13"/>
    <mergeCell ref="C11:S11"/>
    <mergeCell ref="K12:K13"/>
    <mergeCell ref="L12:L13"/>
    <mergeCell ref="M12:M13"/>
    <mergeCell ref="N12:N13"/>
    <mergeCell ref="O12:O13"/>
    <mergeCell ref="P12:P13"/>
    <mergeCell ref="C6:D6"/>
    <mergeCell ref="K6:L6"/>
    <mergeCell ref="E7:I7"/>
    <mergeCell ref="C8:O8"/>
    <mergeCell ref="C4:O4"/>
    <mergeCell ref="U4:V5"/>
    <mergeCell ref="G5:H5"/>
    <mergeCell ref="I5:J5"/>
    <mergeCell ref="C1:O1"/>
    <mergeCell ref="B2:O2"/>
    <mergeCell ref="T2:U2"/>
    <mergeCell ref="G3:O3"/>
    <mergeCell ref="T3:U3"/>
  </mergeCells>
  <printOptions/>
  <pageMargins left="0.7875" right="0.5902777777777778" top="0.19652777777777777" bottom="0.196527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Q83"/>
  <sheetViews>
    <sheetView zoomScale="115" zoomScaleNormal="115" zoomScalePageLayoutView="0" workbookViewId="0" topLeftCell="A7">
      <selection activeCell="R19" sqref="R19"/>
    </sheetView>
  </sheetViews>
  <sheetFormatPr defaultColWidth="9.00390625" defaultRowHeight="12.75"/>
  <cols>
    <col min="1" max="1" width="3.375" style="0" customWidth="1"/>
    <col min="2" max="2" width="18.375" style="0" customWidth="1"/>
    <col min="3" max="17" width="3.50390625" style="2" customWidth="1"/>
    <col min="18" max="18" width="5.00390625" style="2" customWidth="1"/>
    <col min="19" max="19" width="7.00390625" style="2" customWidth="1"/>
    <col min="20" max="20" width="7.50390625" style="2" customWidth="1"/>
    <col min="21" max="21" width="4.625" style="2" customWidth="1"/>
    <col min="22" max="31" width="3.375" style="2" customWidth="1"/>
    <col min="32" max="39" width="3.625" style="2" customWidth="1"/>
    <col min="40" max="40" width="5.00390625" style="2" customWidth="1"/>
    <col min="41" max="41" width="3.50390625" style="57" customWidth="1"/>
    <col min="42" max="42" width="3.375" style="0" customWidth="1"/>
    <col min="43" max="43" width="18.375" style="0" customWidth="1"/>
    <col min="44" max="53" width="3.375" style="2" customWidth="1"/>
    <col min="54" max="56" width="5.125" style="2" customWidth="1"/>
    <col min="57" max="79" width="3.375" style="2" customWidth="1"/>
    <col min="80" max="80" width="3.375" style="57" customWidth="1"/>
    <col min="81" max="81" width="3.375" style="0" customWidth="1"/>
    <col min="82" max="82" width="18.375" style="0" customWidth="1"/>
    <col min="83" max="84" width="3.50390625" style="2" customWidth="1"/>
    <col min="85" max="87" width="4.50390625" style="2" customWidth="1"/>
    <col min="88" max="88" width="4.375" style="2" customWidth="1"/>
    <col min="89" max="89" width="5.00390625" style="2" customWidth="1"/>
    <col min="90" max="91" width="3.50390625" style="2" customWidth="1"/>
    <col min="92" max="92" width="3.875" style="2" customWidth="1"/>
    <col min="93" max="93" width="3.50390625" style="2" customWidth="1"/>
    <col min="94" max="94" width="5.00390625" style="2" customWidth="1"/>
    <col min="95" max="95" width="7.125" style="18" customWidth="1"/>
    <col min="96" max="96" width="5.00390625" style="2" customWidth="1"/>
    <col min="97" max="97" width="6.50390625" style="2" customWidth="1"/>
    <col min="98" max="98" width="6.625" style="2" customWidth="1"/>
  </cols>
  <sheetData>
    <row r="1" spans="1:95" ht="12.75" customHeight="1">
      <c r="A1" s="2"/>
      <c r="B1" s="3" t="s">
        <v>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4"/>
      <c r="Q1" s="4"/>
      <c r="R1" s="4"/>
      <c r="AO1" s="2"/>
      <c r="AP1" s="2"/>
      <c r="AQ1" s="2"/>
      <c r="CB1" s="2"/>
      <c r="CC1" s="2"/>
      <c r="CD1" s="2"/>
      <c r="CQ1" s="2"/>
    </row>
    <row r="2" spans="1:95" ht="12.75" customHeight="1">
      <c r="A2" s="2"/>
      <c r="B2" s="117" t="s">
        <v>227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8"/>
      <c r="Q2" s="8"/>
      <c r="R2" s="8"/>
      <c r="S2" s="120" t="s">
        <v>140</v>
      </c>
      <c r="T2" s="120"/>
      <c r="U2" s="11"/>
      <c r="AO2" s="2"/>
      <c r="AP2" s="2"/>
      <c r="AQ2" s="2"/>
      <c r="CB2" s="2"/>
      <c r="CC2" s="2"/>
      <c r="CD2" s="2"/>
      <c r="CQ2" s="2"/>
    </row>
    <row r="3" spans="1:95" ht="12.75" customHeight="1">
      <c r="A3" s="2"/>
      <c r="B3" s="11" t="s">
        <v>141</v>
      </c>
      <c r="C3" s="11"/>
      <c r="D3" s="11"/>
      <c r="E3" s="11"/>
      <c r="G3" s="119" t="str">
        <f>Явка!E3</f>
        <v>МЕНЕДЖМЕНТ</v>
      </c>
      <c r="H3" s="119"/>
      <c r="I3" s="119"/>
      <c r="J3" s="119"/>
      <c r="K3" s="119"/>
      <c r="L3" s="119"/>
      <c r="M3" s="119"/>
      <c r="N3" s="119"/>
      <c r="O3" s="119"/>
      <c r="P3" s="12"/>
      <c r="Q3" s="12"/>
      <c r="R3" s="12"/>
      <c r="S3" s="121">
        <f>Явка!S7</f>
        <v>42319</v>
      </c>
      <c r="T3" s="121"/>
      <c r="U3" s="11"/>
      <c r="AO3" s="2"/>
      <c r="AP3" s="2"/>
      <c r="AQ3" s="2"/>
      <c r="CB3" s="2"/>
      <c r="CC3" s="2"/>
      <c r="CD3" s="2"/>
      <c r="CQ3" s="2"/>
    </row>
    <row r="4" spans="1:95" ht="12.75" customHeight="1">
      <c r="A4" s="2"/>
      <c r="B4" s="5" t="s">
        <v>7</v>
      </c>
      <c r="C4" s="119" t="str">
        <f>Явка!C4</f>
        <v>080114 Экономика и бухгалтерский учет (по отраслям)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2"/>
      <c r="Q4" s="12"/>
      <c r="R4" s="12"/>
      <c r="T4" s="140" t="s">
        <v>142</v>
      </c>
      <c r="U4" s="140"/>
      <c r="AO4" s="2"/>
      <c r="AP4" s="2"/>
      <c r="AQ4" s="2"/>
      <c r="CB4" s="2"/>
      <c r="CC4" s="2"/>
      <c r="CD4" s="2"/>
      <c r="CQ4" s="2"/>
    </row>
    <row r="5" spans="1:95" ht="12.75" customHeight="1">
      <c r="A5" s="2"/>
      <c r="B5" s="2"/>
      <c r="C5" s="5" t="s">
        <v>10</v>
      </c>
      <c r="E5" s="12">
        <f>Явка!E5</f>
        <v>2</v>
      </c>
      <c r="G5" s="120" t="s">
        <v>11</v>
      </c>
      <c r="H5" s="120"/>
      <c r="I5" s="141" t="s">
        <v>205</v>
      </c>
      <c r="J5" s="141"/>
      <c r="T5" s="140"/>
      <c r="U5" s="140"/>
      <c r="AO5" s="2"/>
      <c r="AP5" s="2"/>
      <c r="AQ5" s="2"/>
      <c r="CB5" s="2"/>
      <c r="CC5" s="2"/>
      <c r="CD5" s="2"/>
      <c r="CQ5" s="2"/>
    </row>
    <row r="6" spans="1:95" ht="12.75" customHeight="1">
      <c r="A6" s="2"/>
      <c r="B6" s="5" t="s">
        <v>13</v>
      </c>
      <c r="C6" s="119">
        <f>Явка!C6</f>
        <v>90</v>
      </c>
      <c r="D6" s="119"/>
      <c r="E6" s="11" t="s">
        <v>14</v>
      </c>
      <c r="F6" s="11"/>
      <c r="G6" s="11"/>
      <c r="J6" s="59">
        <f>Явка!L6</f>
        <v>64</v>
      </c>
      <c r="K6" s="120" t="s">
        <v>15</v>
      </c>
      <c r="L6" s="120"/>
      <c r="M6" s="12">
        <f>Явка!P6</f>
        <v>32</v>
      </c>
      <c r="T6" s="9" t="s">
        <v>42</v>
      </c>
      <c r="U6" s="9" t="s">
        <v>143</v>
      </c>
      <c r="AO6" s="2"/>
      <c r="AP6" s="2"/>
      <c r="AQ6" s="2"/>
      <c r="CB6" s="2"/>
      <c r="CC6" s="2"/>
      <c r="CD6" s="2"/>
      <c r="CQ6" s="2"/>
    </row>
    <row r="7" spans="1:95" ht="12.75" customHeight="1">
      <c r="A7" s="2"/>
      <c r="B7" s="5" t="s">
        <v>17</v>
      </c>
      <c r="C7" s="12" t="str">
        <f>Явка!C7</f>
        <v>-</v>
      </c>
      <c r="E7" s="120" t="s">
        <v>19</v>
      </c>
      <c r="F7" s="120"/>
      <c r="G7" s="120"/>
      <c r="H7" s="120"/>
      <c r="I7" s="120"/>
      <c r="J7" s="12">
        <f>Явка!J7</f>
        <v>34</v>
      </c>
      <c r="L7" s="9"/>
      <c r="M7" s="9"/>
      <c r="N7" s="60"/>
      <c r="T7" s="9" t="s">
        <v>144</v>
      </c>
      <c r="U7" s="9">
        <v>5</v>
      </c>
      <c r="AO7" s="2"/>
      <c r="AP7" s="2"/>
      <c r="AQ7" s="2"/>
      <c r="CB7" s="2"/>
      <c r="CC7" s="2"/>
      <c r="CD7" s="2"/>
      <c r="CQ7" s="2"/>
    </row>
    <row r="8" spans="1:95" ht="12.75" customHeight="1">
      <c r="A8" s="2"/>
      <c r="B8" s="5" t="s">
        <v>20</v>
      </c>
      <c r="C8" s="119" t="str">
        <f>Явка!C8</f>
        <v>Склярова Е.Е.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2"/>
      <c r="Q8" s="12"/>
      <c r="R8" s="12"/>
      <c r="S8" s="10"/>
      <c r="T8" s="9" t="s">
        <v>145</v>
      </c>
      <c r="U8" s="9">
        <v>4</v>
      </c>
      <c r="AO8" s="2"/>
      <c r="AP8" s="2"/>
      <c r="AQ8" s="2"/>
      <c r="CB8" s="2"/>
      <c r="CC8" s="2"/>
      <c r="CD8" s="2"/>
      <c r="CQ8" s="2"/>
    </row>
    <row r="9" spans="1:95" ht="12.75" customHeight="1">
      <c r="A9" s="2"/>
      <c r="B9" s="132" t="s">
        <v>22</v>
      </c>
      <c r="C9" s="132"/>
      <c r="D9" s="132"/>
      <c r="E9" s="132"/>
      <c r="F9" s="132"/>
      <c r="G9" s="3"/>
      <c r="H9" s="17">
        <f>Явка!H9</f>
        <v>27</v>
      </c>
      <c r="I9" s="61" t="s">
        <v>23</v>
      </c>
      <c r="J9" s="17">
        <f>Явка!K9</f>
        <v>32</v>
      </c>
      <c r="S9" s="10"/>
      <c r="T9" s="9" t="s">
        <v>146</v>
      </c>
      <c r="U9" s="9">
        <v>3</v>
      </c>
      <c r="AO9" s="2"/>
      <c r="AP9" s="2"/>
      <c r="AQ9" s="2"/>
      <c r="CB9" s="2"/>
      <c r="CC9" s="2"/>
      <c r="CD9" s="2"/>
      <c r="CQ9" s="2"/>
    </row>
    <row r="10" spans="20:31" ht="4.5" customHeight="1">
      <c r="T10" s="16"/>
      <c r="U10" s="16"/>
      <c r="V10" s="16"/>
      <c r="W10" s="16"/>
      <c r="X10" s="16"/>
      <c r="AC10" s="9">
        <v>-45</v>
      </c>
      <c r="AE10" s="9">
        <v>2</v>
      </c>
    </row>
    <row r="11" spans="1:82" ht="22.5" customHeight="1">
      <c r="A11" s="124" t="s">
        <v>28</v>
      </c>
      <c r="B11" s="142" t="s">
        <v>29</v>
      </c>
      <c r="C11" s="167" t="s">
        <v>206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62"/>
      <c r="S11" s="147" t="s">
        <v>148</v>
      </c>
      <c r="T11" s="14"/>
      <c r="U11" s="14"/>
      <c r="V11" s="15"/>
      <c r="W11" s="15"/>
      <c r="X11" s="15"/>
      <c r="AP11" s="2"/>
      <c r="AQ11" s="2"/>
      <c r="BE11" s="18"/>
      <c r="BF11" s="9"/>
      <c r="BG11" s="29"/>
      <c r="CC11" s="2"/>
      <c r="CD11" s="2"/>
    </row>
    <row r="12" spans="1:82" ht="14.25" customHeight="1">
      <c r="A12" s="124"/>
      <c r="B12" s="142"/>
      <c r="C12" s="169">
        <v>1</v>
      </c>
      <c r="D12" s="169">
        <v>2</v>
      </c>
      <c r="E12" s="169">
        <v>3</v>
      </c>
      <c r="F12" s="169">
        <v>4</v>
      </c>
      <c r="G12" s="169">
        <v>5</v>
      </c>
      <c r="H12" s="170">
        <v>6</v>
      </c>
      <c r="I12" s="170">
        <v>7</v>
      </c>
      <c r="J12" s="170">
        <v>8</v>
      </c>
      <c r="K12" s="168">
        <v>9</v>
      </c>
      <c r="L12" s="168">
        <v>10</v>
      </c>
      <c r="M12" s="168">
        <v>11</v>
      </c>
      <c r="N12" s="168">
        <v>12</v>
      </c>
      <c r="O12" s="171">
        <v>13</v>
      </c>
      <c r="P12" s="171">
        <v>14</v>
      </c>
      <c r="Q12" s="171">
        <v>15</v>
      </c>
      <c r="R12" s="172" t="s">
        <v>207</v>
      </c>
      <c r="S12" s="147"/>
      <c r="T12" s="63"/>
      <c r="U12" s="63"/>
      <c r="AP12" s="2"/>
      <c r="AQ12" s="2"/>
      <c r="CC12" s="2"/>
      <c r="CD12" s="2"/>
    </row>
    <row r="13" spans="1:82" ht="12.75">
      <c r="A13" s="124"/>
      <c r="B13" s="142"/>
      <c r="C13" s="169"/>
      <c r="D13" s="169"/>
      <c r="E13" s="169"/>
      <c r="F13" s="169"/>
      <c r="G13" s="169"/>
      <c r="H13" s="170"/>
      <c r="I13" s="170"/>
      <c r="J13" s="170"/>
      <c r="K13" s="168"/>
      <c r="L13" s="168"/>
      <c r="M13" s="168"/>
      <c r="N13" s="168"/>
      <c r="O13" s="171"/>
      <c r="P13" s="171"/>
      <c r="Q13" s="171"/>
      <c r="R13" s="171"/>
      <c r="S13" s="147"/>
      <c r="T13" s="63"/>
      <c r="U13" s="63"/>
      <c r="AP13" s="2"/>
      <c r="AQ13" s="2"/>
      <c r="CC13" s="2"/>
      <c r="CD13" s="2"/>
    </row>
    <row r="14" spans="1:82" ht="12.75">
      <c r="A14" s="65">
        <v>1</v>
      </c>
      <c r="B14" s="24" t="str">
        <f>Явка!B14</f>
        <v>Артёмова Жанна</v>
      </c>
      <c r="C14" s="66">
        <v>45</v>
      </c>
      <c r="D14" s="66">
        <v>50</v>
      </c>
      <c r="E14" s="66">
        <v>46</v>
      </c>
      <c r="F14" s="66">
        <v>20</v>
      </c>
      <c r="G14" s="66"/>
      <c r="H14" s="66">
        <v>50</v>
      </c>
      <c r="I14" s="66"/>
      <c r="J14" s="66"/>
      <c r="K14" s="25"/>
      <c r="L14" s="25"/>
      <c r="M14" s="25"/>
      <c r="N14" s="67"/>
      <c r="O14" s="30"/>
      <c r="P14" s="30"/>
      <c r="Q14" s="30"/>
      <c r="R14" s="30"/>
      <c r="S14" s="69">
        <f aca="true" t="shared" si="0" ref="S14:S37">SUM(C14:R14)</f>
        <v>211</v>
      </c>
      <c r="T14" s="6"/>
      <c r="U14" s="6"/>
      <c r="AP14" s="2"/>
      <c r="AQ14" s="2"/>
      <c r="CC14" s="2"/>
      <c r="CD14" s="2"/>
    </row>
    <row r="15" spans="1:82" ht="12.75">
      <c r="A15" s="65">
        <v>2</v>
      </c>
      <c r="B15" s="24" t="str">
        <f>Явка!B15</f>
        <v>Беляева Наталья</v>
      </c>
      <c r="C15" s="66"/>
      <c r="D15" s="66">
        <v>45</v>
      </c>
      <c r="E15" s="66">
        <v>45</v>
      </c>
      <c r="F15" s="66"/>
      <c r="G15" s="66">
        <v>30</v>
      </c>
      <c r="H15" s="66">
        <v>50</v>
      </c>
      <c r="I15" s="66">
        <v>40</v>
      </c>
      <c r="J15" s="66">
        <v>45</v>
      </c>
      <c r="K15" s="25">
        <v>40</v>
      </c>
      <c r="L15" s="25">
        <v>45</v>
      </c>
      <c r="M15" s="25">
        <v>45</v>
      </c>
      <c r="N15" s="67">
        <v>45</v>
      </c>
      <c r="O15" s="30">
        <v>45</v>
      </c>
      <c r="P15" s="30">
        <v>30</v>
      </c>
      <c r="Q15" s="30">
        <v>30</v>
      </c>
      <c r="R15" s="30"/>
      <c r="S15" s="69">
        <f t="shared" si="0"/>
        <v>535</v>
      </c>
      <c r="T15" s="6"/>
      <c r="U15" s="6"/>
      <c r="AP15" s="2"/>
      <c r="AQ15" s="2"/>
      <c r="CC15" s="2"/>
      <c r="CD15" s="2"/>
    </row>
    <row r="16" spans="1:82" ht="12.75">
      <c r="A16" s="65">
        <v>3</v>
      </c>
      <c r="B16" s="24" t="str">
        <f>Явка!B16</f>
        <v>Гирлина Анна</v>
      </c>
      <c r="C16" s="66"/>
      <c r="D16" s="66"/>
      <c r="E16" s="66"/>
      <c r="F16" s="66"/>
      <c r="G16" s="66"/>
      <c r="H16" s="66"/>
      <c r="I16" s="66"/>
      <c r="J16" s="66"/>
      <c r="K16" s="25"/>
      <c r="L16" s="25"/>
      <c r="M16" s="25"/>
      <c r="N16" s="67"/>
      <c r="O16" s="30"/>
      <c r="P16" s="30"/>
      <c r="Q16" s="30"/>
      <c r="R16" s="30"/>
      <c r="S16" s="69">
        <f t="shared" si="0"/>
        <v>0</v>
      </c>
      <c r="T16" s="6"/>
      <c r="U16" s="6"/>
      <c r="AP16" s="2"/>
      <c r="AQ16" s="2"/>
      <c r="CC16" s="2"/>
      <c r="CD16" s="2"/>
    </row>
    <row r="17" spans="1:82" ht="12.75">
      <c r="A17" s="65">
        <v>4</v>
      </c>
      <c r="B17" s="24" t="str">
        <f>Явка!B17</f>
        <v>Дуль Марина</v>
      </c>
      <c r="C17" s="66"/>
      <c r="D17" s="66"/>
      <c r="E17" s="66"/>
      <c r="F17" s="66"/>
      <c r="G17" s="66"/>
      <c r="H17" s="66"/>
      <c r="I17" s="66"/>
      <c r="J17" s="66"/>
      <c r="K17" s="25"/>
      <c r="L17" s="25"/>
      <c r="M17" s="25"/>
      <c r="N17" s="67"/>
      <c r="O17" s="30"/>
      <c r="P17" s="30"/>
      <c r="Q17" s="30"/>
      <c r="R17" s="30"/>
      <c r="S17" s="69">
        <f t="shared" si="0"/>
        <v>0</v>
      </c>
      <c r="T17" s="6"/>
      <c r="U17" s="6"/>
      <c r="AP17" s="2"/>
      <c r="AQ17" s="2"/>
      <c r="CC17" s="2"/>
      <c r="CD17" s="2"/>
    </row>
    <row r="18" spans="1:82" ht="12.75">
      <c r="A18" s="65">
        <v>5</v>
      </c>
      <c r="B18" s="24" t="str">
        <f>Явка!B18</f>
        <v>Залинян Менуа</v>
      </c>
      <c r="C18" s="66"/>
      <c r="D18" s="66"/>
      <c r="E18" s="66"/>
      <c r="F18" s="66"/>
      <c r="G18" s="66"/>
      <c r="H18" s="66"/>
      <c r="I18" s="66"/>
      <c r="J18" s="66">
        <v>30</v>
      </c>
      <c r="K18" s="25">
        <v>20</v>
      </c>
      <c r="L18" s="25"/>
      <c r="M18" s="25"/>
      <c r="N18" s="67"/>
      <c r="O18" s="30"/>
      <c r="P18" s="30">
        <v>34</v>
      </c>
      <c r="Q18" s="30">
        <v>34</v>
      </c>
      <c r="R18" s="30">
        <v>170</v>
      </c>
      <c r="S18" s="69">
        <f t="shared" si="0"/>
        <v>288</v>
      </c>
      <c r="T18" s="6"/>
      <c r="U18" s="6"/>
      <c r="AP18" s="2"/>
      <c r="AQ18" s="2"/>
      <c r="CC18" s="2"/>
      <c r="CD18" s="2"/>
    </row>
    <row r="19" spans="1:82" ht="12.75">
      <c r="A19" s="65">
        <v>6</v>
      </c>
      <c r="B19" s="24" t="str">
        <f>Явка!B19</f>
        <v>Кошелёва Елена</v>
      </c>
      <c r="C19" s="66">
        <v>50</v>
      </c>
      <c r="D19" s="66">
        <v>50</v>
      </c>
      <c r="E19" s="66">
        <v>45</v>
      </c>
      <c r="F19" s="66">
        <v>35</v>
      </c>
      <c r="G19" s="66">
        <v>25</v>
      </c>
      <c r="H19" s="66">
        <v>50</v>
      </c>
      <c r="I19" s="66">
        <v>45</v>
      </c>
      <c r="J19" s="66">
        <v>45</v>
      </c>
      <c r="K19" s="25">
        <v>45</v>
      </c>
      <c r="L19" s="25">
        <v>47</v>
      </c>
      <c r="M19" s="25">
        <v>50</v>
      </c>
      <c r="N19" s="67">
        <v>47</v>
      </c>
      <c r="O19" s="30">
        <v>44</v>
      </c>
      <c r="P19" s="30">
        <v>45</v>
      </c>
      <c r="Q19" s="30">
        <v>45</v>
      </c>
      <c r="R19" s="30">
        <v>290</v>
      </c>
      <c r="S19" s="69">
        <f t="shared" si="0"/>
        <v>958</v>
      </c>
      <c r="T19" s="6"/>
      <c r="U19" s="6"/>
      <c r="AP19" s="2"/>
      <c r="AQ19" s="2"/>
      <c r="CC19" s="2"/>
      <c r="CD19" s="2"/>
    </row>
    <row r="20" spans="1:82" ht="12.75">
      <c r="A20" s="65">
        <v>7</v>
      </c>
      <c r="B20" s="24" t="str">
        <f>Явка!B20</f>
        <v>Кузнецова Анжелика</v>
      </c>
      <c r="C20" s="66">
        <v>50</v>
      </c>
      <c r="D20" s="66">
        <v>50</v>
      </c>
      <c r="E20" s="66">
        <v>48</v>
      </c>
      <c r="F20" s="66">
        <v>27</v>
      </c>
      <c r="G20" s="66">
        <v>25</v>
      </c>
      <c r="H20" s="66">
        <v>45</v>
      </c>
      <c r="I20" s="66">
        <v>48</v>
      </c>
      <c r="J20" s="66">
        <v>45</v>
      </c>
      <c r="K20" s="25">
        <v>45</v>
      </c>
      <c r="L20" s="25">
        <v>45</v>
      </c>
      <c r="M20" s="25">
        <v>50</v>
      </c>
      <c r="N20" s="67">
        <v>45</v>
      </c>
      <c r="O20" s="30">
        <v>44</v>
      </c>
      <c r="P20" s="30">
        <v>45</v>
      </c>
      <c r="Q20" s="30">
        <v>45</v>
      </c>
      <c r="R20" s="30">
        <v>300</v>
      </c>
      <c r="S20" s="69">
        <f t="shared" si="0"/>
        <v>957</v>
      </c>
      <c r="T20" s="6"/>
      <c r="U20" s="6"/>
      <c r="AP20" s="2"/>
      <c r="AQ20" s="2"/>
      <c r="CC20" s="2"/>
      <c r="CD20" s="2"/>
    </row>
    <row r="21" spans="1:82" ht="12.75">
      <c r="A21" s="65">
        <v>8</v>
      </c>
      <c r="B21" s="24" t="str">
        <f>Явка!B21</f>
        <v>Ли Александра</v>
      </c>
      <c r="C21" s="66">
        <v>45</v>
      </c>
      <c r="D21" s="66">
        <v>50</v>
      </c>
      <c r="E21" s="66">
        <v>46</v>
      </c>
      <c r="F21" s="66">
        <v>30</v>
      </c>
      <c r="G21" s="66">
        <v>25</v>
      </c>
      <c r="H21" s="66">
        <v>45</v>
      </c>
      <c r="I21" s="66">
        <v>40</v>
      </c>
      <c r="J21" s="66">
        <v>40</v>
      </c>
      <c r="K21" s="25">
        <v>45</v>
      </c>
      <c r="L21" s="25">
        <v>45</v>
      </c>
      <c r="M21" s="25">
        <v>45</v>
      </c>
      <c r="N21" s="67">
        <v>45</v>
      </c>
      <c r="O21" s="30">
        <v>44</v>
      </c>
      <c r="P21" s="30">
        <v>44</v>
      </c>
      <c r="Q21" s="30">
        <v>44</v>
      </c>
      <c r="R21" s="30">
        <v>190</v>
      </c>
      <c r="S21" s="69">
        <f t="shared" si="0"/>
        <v>823</v>
      </c>
      <c r="T21" s="6"/>
      <c r="U21" s="6"/>
      <c r="AP21" s="2"/>
      <c r="AQ21" s="2"/>
      <c r="CC21" s="2"/>
      <c r="CD21" s="2"/>
    </row>
    <row r="22" spans="1:82" ht="12.75">
      <c r="A22" s="65">
        <v>9</v>
      </c>
      <c r="B22" s="24" t="str">
        <f>Явка!B22</f>
        <v>Паринова Светлана</v>
      </c>
      <c r="C22" s="66">
        <v>46</v>
      </c>
      <c r="D22" s="66">
        <v>50</v>
      </c>
      <c r="E22" s="66">
        <v>48</v>
      </c>
      <c r="F22" s="66">
        <v>44</v>
      </c>
      <c r="G22" s="66">
        <v>25</v>
      </c>
      <c r="H22" s="66">
        <v>48</v>
      </c>
      <c r="I22" s="66">
        <v>50</v>
      </c>
      <c r="J22" s="66">
        <v>50</v>
      </c>
      <c r="K22" s="25">
        <v>44</v>
      </c>
      <c r="L22" s="25">
        <v>47</v>
      </c>
      <c r="M22" s="25">
        <v>50</v>
      </c>
      <c r="N22" s="67">
        <v>50</v>
      </c>
      <c r="O22" s="30">
        <v>45</v>
      </c>
      <c r="P22" s="30">
        <v>45</v>
      </c>
      <c r="Q22" s="30">
        <v>45</v>
      </c>
      <c r="R22" s="30">
        <v>300</v>
      </c>
      <c r="S22" s="69">
        <f t="shared" si="0"/>
        <v>987</v>
      </c>
      <c r="T22" s="6"/>
      <c r="U22" s="6"/>
      <c r="AP22" s="2"/>
      <c r="AQ22" s="2"/>
      <c r="CC22" s="2"/>
      <c r="CD22" s="2"/>
    </row>
    <row r="23" spans="1:82" ht="12.75">
      <c r="A23" s="65">
        <v>10</v>
      </c>
      <c r="B23" s="24" t="str">
        <f>Явка!B23</f>
        <v>Пахомова Ольга</v>
      </c>
      <c r="C23" s="66">
        <v>40</v>
      </c>
      <c r="D23" s="66">
        <v>50</v>
      </c>
      <c r="E23" s="66">
        <v>45</v>
      </c>
      <c r="F23" s="66">
        <v>26</v>
      </c>
      <c r="G23" s="66">
        <v>27</v>
      </c>
      <c r="H23" s="66">
        <v>38</v>
      </c>
      <c r="I23" s="66">
        <v>45</v>
      </c>
      <c r="J23" s="66">
        <v>46</v>
      </c>
      <c r="K23" s="25">
        <v>45</v>
      </c>
      <c r="L23" s="25">
        <v>40</v>
      </c>
      <c r="M23" s="25">
        <v>50</v>
      </c>
      <c r="N23" s="67">
        <v>47</v>
      </c>
      <c r="O23" s="30">
        <v>35</v>
      </c>
      <c r="P23" s="30">
        <v>44</v>
      </c>
      <c r="Q23" s="30">
        <v>44</v>
      </c>
      <c r="R23" s="30">
        <v>190</v>
      </c>
      <c r="S23" s="69">
        <f t="shared" si="0"/>
        <v>812</v>
      </c>
      <c r="T23" s="6"/>
      <c r="U23" s="6"/>
      <c r="AP23" s="2"/>
      <c r="AQ23" s="2"/>
      <c r="CC23" s="2"/>
      <c r="CD23" s="2"/>
    </row>
    <row r="24" spans="1:82" ht="12.75">
      <c r="A24" s="65">
        <v>11</v>
      </c>
      <c r="B24" s="24" t="str">
        <f>Явка!B24</f>
        <v>Перегудова Алина</v>
      </c>
      <c r="C24" s="66">
        <v>45</v>
      </c>
      <c r="D24" s="66">
        <v>50</v>
      </c>
      <c r="E24" s="66">
        <v>45</v>
      </c>
      <c r="F24" s="66">
        <v>21</v>
      </c>
      <c r="G24" s="66"/>
      <c r="H24" s="66"/>
      <c r="I24" s="66">
        <v>45</v>
      </c>
      <c r="J24" s="66">
        <v>45</v>
      </c>
      <c r="K24" s="25">
        <v>45</v>
      </c>
      <c r="L24" s="25"/>
      <c r="M24" s="25"/>
      <c r="N24" s="67"/>
      <c r="O24" s="30"/>
      <c r="P24" s="30"/>
      <c r="Q24" s="30"/>
      <c r="R24" s="30">
        <v>250</v>
      </c>
      <c r="S24" s="69">
        <f t="shared" si="0"/>
        <v>546</v>
      </c>
      <c r="T24" s="6"/>
      <c r="U24" s="6"/>
      <c r="AP24" s="2"/>
      <c r="AQ24" s="2"/>
      <c r="CC24" s="2"/>
      <c r="CD24" s="2"/>
    </row>
    <row r="25" spans="1:82" ht="12.75">
      <c r="A25" s="65">
        <v>12</v>
      </c>
      <c r="B25" s="24" t="str">
        <f>Явка!B25</f>
        <v>Сарычева Екатерина</v>
      </c>
      <c r="C25" s="66">
        <v>46</v>
      </c>
      <c r="D25" s="66">
        <v>50</v>
      </c>
      <c r="E25" s="66">
        <v>46</v>
      </c>
      <c r="F25" s="66"/>
      <c r="G25" s="66">
        <v>25</v>
      </c>
      <c r="H25" s="66">
        <v>26</v>
      </c>
      <c r="I25" s="66">
        <v>35</v>
      </c>
      <c r="J25" s="66">
        <v>45</v>
      </c>
      <c r="K25" s="25">
        <v>35</v>
      </c>
      <c r="L25" s="25">
        <v>45</v>
      </c>
      <c r="M25" s="25">
        <v>50</v>
      </c>
      <c r="N25" s="67">
        <v>50</v>
      </c>
      <c r="O25" s="30">
        <v>40</v>
      </c>
      <c r="P25" s="30">
        <v>44</v>
      </c>
      <c r="Q25" s="30">
        <v>44</v>
      </c>
      <c r="R25" s="30">
        <v>190</v>
      </c>
      <c r="S25" s="69">
        <f t="shared" si="0"/>
        <v>771</v>
      </c>
      <c r="T25" s="6"/>
      <c r="U25" s="6"/>
      <c r="AP25" s="2"/>
      <c r="AQ25" s="2"/>
      <c r="CC25" s="2"/>
      <c r="CD25" s="2"/>
    </row>
    <row r="26" spans="1:82" ht="12.75">
      <c r="A26" s="65">
        <v>13</v>
      </c>
      <c r="B26" s="24" t="str">
        <f>Явка!B26</f>
        <v>Стопкина Татьяна</v>
      </c>
      <c r="C26" s="66"/>
      <c r="D26" s="66">
        <v>50</v>
      </c>
      <c r="E26" s="66">
        <v>46</v>
      </c>
      <c r="F26" s="66">
        <v>22</v>
      </c>
      <c r="G26" s="66">
        <v>22</v>
      </c>
      <c r="H26" s="66">
        <v>30</v>
      </c>
      <c r="I26" s="66">
        <v>44</v>
      </c>
      <c r="J26" s="66">
        <v>40</v>
      </c>
      <c r="K26" s="25">
        <v>45</v>
      </c>
      <c r="L26" s="25">
        <v>45</v>
      </c>
      <c r="M26" s="25">
        <v>45</v>
      </c>
      <c r="N26" s="67">
        <v>44</v>
      </c>
      <c r="O26" s="30">
        <v>45</v>
      </c>
      <c r="P26" s="30">
        <v>44</v>
      </c>
      <c r="Q26" s="30">
        <v>44</v>
      </c>
      <c r="R26" s="30">
        <v>290</v>
      </c>
      <c r="S26" s="69">
        <f t="shared" si="0"/>
        <v>856</v>
      </c>
      <c r="T26" s="6"/>
      <c r="U26" s="6"/>
      <c r="AP26" s="2"/>
      <c r="AQ26" s="2"/>
      <c r="CC26" s="2"/>
      <c r="CD26" s="2"/>
    </row>
    <row r="27" spans="1:82" ht="12.75">
      <c r="A27" s="65">
        <v>14</v>
      </c>
      <c r="B27" s="24" t="str">
        <f>Явка!B27</f>
        <v>Терехова Анастасия</v>
      </c>
      <c r="C27" s="66"/>
      <c r="D27" s="66">
        <v>50</v>
      </c>
      <c r="E27" s="66"/>
      <c r="F27" s="66">
        <v>20</v>
      </c>
      <c r="G27" s="66">
        <v>25</v>
      </c>
      <c r="H27" s="66">
        <v>30</v>
      </c>
      <c r="I27" s="66"/>
      <c r="J27" s="66"/>
      <c r="K27" s="25"/>
      <c r="L27" s="25"/>
      <c r="M27" s="25"/>
      <c r="N27" s="67"/>
      <c r="O27" s="30"/>
      <c r="P27" s="30"/>
      <c r="Q27" s="30"/>
      <c r="R27" s="30"/>
      <c r="S27" s="69">
        <f t="shared" si="0"/>
        <v>125</v>
      </c>
      <c r="T27" s="6"/>
      <c r="U27" s="6"/>
      <c r="AP27" s="2"/>
      <c r="AQ27" s="2"/>
      <c r="CC27" s="2"/>
      <c r="CD27" s="2"/>
    </row>
    <row r="28" spans="1:82" ht="12.75">
      <c r="A28" s="65">
        <v>15</v>
      </c>
      <c r="B28" s="24" t="str">
        <f>Явка!B28</f>
        <v>Черенкова Елена</v>
      </c>
      <c r="C28" s="66"/>
      <c r="D28" s="66"/>
      <c r="E28" s="66"/>
      <c r="F28" s="66"/>
      <c r="G28" s="66"/>
      <c r="H28" s="66"/>
      <c r="I28" s="66"/>
      <c r="J28" s="66"/>
      <c r="K28" s="25"/>
      <c r="L28" s="25"/>
      <c r="M28" s="25"/>
      <c r="N28" s="67"/>
      <c r="O28" s="30"/>
      <c r="P28" s="30"/>
      <c r="Q28" s="30"/>
      <c r="R28" s="30"/>
      <c r="S28" s="69">
        <f t="shared" si="0"/>
        <v>0</v>
      </c>
      <c r="T28" s="6"/>
      <c r="U28" s="6"/>
      <c r="AP28" s="2"/>
      <c r="AQ28" s="2"/>
      <c r="CC28" s="2"/>
      <c r="CD28" s="2"/>
    </row>
    <row r="29" spans="1:82" ht="5.25" customHeight="1">
      <c r="A29" s="65">
        <v>16</v>
      </c>
      <c r="B29" s="24"/>
      <c r="C29" s="66"/>
      <c r="D29" s="66"/>
      <c r="E29" s="66"/>
      <c r="F29" s="66"/>
      <c r="G29" s="66"/>
      <c r="H29" s="66"/>
      <c r="I29" s="66"/>
      <c r="J29" s="66"/>
      <c r="K29" s="25"/>
      <c r="L29" s="25"/>
      <c r="M29" s="25"/>
      <c r="N29" s="67"/>
      <c r="O29" s="30"/>
      <c r="P29" s="30"/>
      <c r="Q29" s="30"/>
      <c r="R29" s="30"/>
      <c r="S29" s="69">
        <f t="shared" si="0"/>
        <v>0</v>
      </c>
      <c r="T29" s="6"/>
      <c r="U29" s="6"/>
      <c r="AP29" s="2"/>
      <c r="AQ29" s="2"/>
      <c r="CC29" s="2"/>
      <c r="CD29" s="2"/>
    </row>
    <row r="30" spans="1:82" ht="5.25" customHeight="1">
      <c r="A30" s="65">
        <v>17</v>
      </c>
      <c r="B30" s="24"/>
      <c r="C30" s="66"/>
      <c r="D30" s="66"/>
      <c r="E30" s="66"/>
      <c r="F30" s="66"/>
      <c r="G30" s="66"/>
      <c r="H30" s="66"/>
      <c r="I30" s="66"/>
      <c r="J30" s="66"/>
      <c r="K30" s="25"/>
      <c r="L30" s="25"/>
      <c r="M30" s="25"/>
      <c r="N30" s="67"/>
      <c r="O30" s="30"/>
      <c r="P30" s="30"/>
      <c r="Q30" s="30"/>
      <c r="R30" s="30"/>
      <c r="S30" s="69">
        <f t="shared" si="0"/>
        <v>0</v>
      </c>
      <c r="T30" s="6"/>
      <c r="U30" s="6"/>
      <c r="AP30" s="2"/>
      <c r="AQ30" s="2"/>
      <c r="CC30" s="2"/>
      <c r="CD30" s="2"/>
    </row>
    <row r="31" spans="1:82" ht="5.25" customHeight="1">
      <c r="A31" s="65">
        <v>18</v>
      </c>
      <c r="B31" s="24"/>
      <c r="C31" s="66"/>
      <c r="D31" s="66"/>
      <c r="E31" s="66"/>
      <c r="F31" s="66"/>
      <c r="G31" s="66"/>
      <c r="H31" s="66"/>
      <c r="I31" s="66"/>
      <c r="J31" s="66"/>
      <c r="K31" s="25"/>
      <c r="L31" s="25"/>
      <c r="M31" s="25"/>
      <c r="N31" s="67"/>
      <c r="O31" s="30"/>
      <c r="P31" s="30"/>
      <c r="Q31" s="30"/>
      <c r="R31" s="30"/>
      <c r="S31" s="69">
        <f t="shared" si="0"/>
        <v>0</v>
      </c>
      <c r="T31" s="6"/>
      <c r="U31" s="6"/>
      <c r="AP31" s="2"/>
      <c r="AQ31" s="2"/>
      <c r="CC31" s="2"/>
      <c r="CD31" s="2"/>
    </row>
    <row r="32" spans="1:82" ht="5.25" customHeight="1">
      <c r="A32" s="65">
        <v>19</v>
      </c>
      <c r="B32" s="24"/>
      <c r="C32" s="66"/>
      <c r="D32" s="66"/>
      <c r="E32" s="66"/>
      <c r="F32" s="66"/>
      <c r="G32" s="66"/>
      <c r="H32" s="66"/>
      <c r="I32" s="66"/>
      <c r="J32" s="66"/>
      <c r="K32" s="25"/>
      <c r="L32" s="25"/>
      <c r="M32" s="25"/>
      <c r="N32" s="67"/>
      <c r="O32" s="30"/>
      <c r="P32" s="30"/>
      <c r="Q32" s="30"/>
      <c r="R32" s="30"/>
      <c r="S32" s="69">
        <f t="shared" si="0"/>
        <v>0</v>
      </c>
      <c r="T32" s="6"/>
      <c r="U32" s="6"/>
      <c r="AP32" s="2"/>
      <c r="AQ32" s="2"/>
      <c r="CC32" s="2"/>
      <c r="CD32" s="2"/>
    </row>
    <row r="33" spans="1:82" ht="5.25" customHeight="1">
      <c r="A33" s="65">
        <v>20</v>
      </c>
      <c r="B33" s="24"/>
      <c r="C33" s="66"/>
      <c r="D33" s="66"/>
      <c r="E33" s="66"/>
      <c r="F33" s="66"/>
      <c r="G33" s="66"/>
      <c r="H33" s="66"/>
      <c r="I33" s="66"/>
      <c r="J33" s="66"/>
      <c r="K33" s="25"/>
      <c r="L33" s="25"/>
      <c r="M33" s="25"/>
      <c r="N33" s="67"/>
      <c r="O33" s="30"/>
      <c r="P33" s="30"/>
      <c r="Q33" s="30"/>
      <c r="R33" s="30"/>
      <c r="S33" s="69">
        <f t="shared" si="0"/>
        <v>0</v>
      </c>
      <c r="T33" s="6"/>
      <c r="U33" s="6"/>
      <c r="AP33" s="2"/>
      <c r="AQ33" s="2"/>
      <c r="CC33" s="2"/>
      <c r="CD33" s="2"/>
    </row>
    <row r="34" spans="1:82" ht="5.25" customHeight="1">
      <c r="A34" s="65">
        <v>21</v>
      </c>
      <c r="B34" s="24"/>
      <c r="C34" s="66"/>
      <c r="D34" s="66"/>
      <c r="E34" s="66"/>
      <c r="F34" s="66"/>
      <c r="G34" s="66"/>
      <c r="H34" s="66"/>
      <c r="I34" s="66"/>
      <c r="J34" s="66"/>
      <c r="K34" s="25"/>
      <c r="L34" s="25"/>
      <c r="M34" s="25"/>
      <c r="N34" s="67"/>
      <c r="O34" s="30"/>
      <c r="P34" s="30"/>
      <c r="Q34" s="30"/>
      <c r="R34" s="30"/>
      <c r="S34" s="69">
        <f t="shared" si="0"/>
        <v>0</v>
      </c>
      <c r="T34" s="6"/>
      <c r="U34" s="6"/>
      <c r="AP34" s="2"/>
      <c r="AQ34" s="2"/>
      <c r="CC34" s="2"/>
      <c r="CD34" s="2"/>
    </row>
    <row r="35" spans="1:82" ht="5.25" customHeight="1">
      <c r="A35" s="65">
        <v>22</v>
      </c>
      <c r="B35" s="24"/>
      <c r="C35" s="66"/>
      <c r="D35" s="66"/>
      <c r="E35" s="66"/>
      <c r="F35" s="66"/>
      <c r="G35" s="66"/>
      <c r="H35" s="66"/>
      <c r="I35" s="66"/>
      <c r="J35" s="66"/>
      <c r="K35" s="25"/>
      <c r="L35" s="25"/>
      <c r="M35" s="25"/>
      <c r="N35" s="67"/>
      <c r="O35" s="30"/>
      <c r="P35" s="30"/>
      <c r="Q35" s="30"/>
      <c r="R35" s="30"/>
      <c r="S35" s="69">
        <f t="shared" si="0"/>
        <v>0</v>
      </c>
      <c r="T35" s="6"/>
      <c r="U35" s="6"/>
      <c r="AP35" s="2"/>
      <c r="AQ35" s="2"/>
      <c r="CC35" s="2"/>
      <c r="CD35" s="2"/>
    </row>
    <row r="36" spans="1:82" ht="5.25" customHeight="1">
      <c r="A36" s="65">
        <v>23</v>
      </c>
      <c r="B36" s="24"/>
      <c r="C36" s="66"/>
      <c r="D36" s="66"/>
      <c r="E36" s="66"/>
      <c r="F36" s="66"/>
      <c r="G36" s="66"/>
      <c r="H36" s="66"/>
      <c r="I36" s="66"/>
      <c r="J36" s="66"/>
      <c r="K36" s="25"/>
      <c r="L36" s="25"/>
      <c r="M36" s="25"/>
      <c r="N36" s="67"/>
      <c r="O36" s="30"/>
      <c r="P36" s="30"/>
      <c r="Q36" s="30"/>
      <c r="R36" s="30"/>
      <c r="S36" s="69">
        <f t="shared" si="0"/>
        <v>0</v>
      </c>
      <c r="T36" s="6"/>
      <c r="U36" s="6"/>
      <c r="AP36" s="2"/>
      <c r="AQ36" s="2"/>
      <c r="CC36" s="2"/>
      <c r="CD36" s="2"/>
    </row>
    <row r="37" spans="1:82" ht="5.25" customHeight="1">
      <c r="A37" s="65">
        <v>24</v>
      </c>
      <c r="B37" s="24"/>
      <c r="C37" s="66"/>
      <c r="D37" s="66"/>
      <c r="E37" s="66"/>
      <c r="F37" s="66"/>
      <c r="G37" s="66"/>
      <c r="H37" s="66"/>
      <c r="I37" s="66"/>
      <c r="J37" s="66"/>
      <c r="K37" s="25"/>
      <c r="L37" s="25"/>
      <c r="M37" s="25"/>
      <c r="N37" s="67"/>
      <c r="O37" s="30"/>
      <c r="P37" s="30"/>
      <c r="Q37" s="30"/>
      <c r="R37" s="30"/>
      <c r="S37" s="69">
        <f t="shared" si="0"/>
        <v>0</v>
      </c>
      <c r="T37" s="6"/>
      <c r="U37" s="6"/>
      <c r="AP37" s="2"/>
      <c r="AQ37" s="2"/>
      <c r="CC37" s="2"/>
      <c r="CD37" s="2"/>
    </row>
    <row r="38" spans="1:82" ht="5.25" customHeight="1">
      <c r="A38" s="65">
        <v>25</v>
      </c>
      <c r="B38" s="24"/>
      <c r="C38" s="66"/>
      <c r="D38" s="66"/>
      <c r="E38" s="66"/>
      <c r="F38" s="66"/>
      <c r="G38" s="66"/>
      <c r="H38" s="66"/>
      <c r="I38" s="66"/>
      <c r="J38" s="66"/>
      <c r="K38" s="25"/>
      <c r="L38" s="25"/>
      <c r="M38" s="25"/>
      <c r="N38" s="67"/>
      <c r="O38" s="30"/>
      <c r="P38" s="30"/>
      <c r="Q38" s="30"/>
      <c r="R38" s="30"/>
      <c r="S38" s="69">
        <f>SUM(C38:Q38)+R38</f>
        <v>0</v>
      </c>
      <c r="T38" s="6"/>
      <c r="U38" s="6"/>
      <c r="AP38" s="2"/>
      <c r="AQ38" s="2"/>
      <c r="CC38" s="2"/>
      <c r="CD38" s="2"/>
    </row>
    <row r="39" spans="1:82" ht="5.25" customHeight="1">
      <c r="A39" s="65">
        <v>26</v>
      </c>
      <c r="B39" s="24"/>
      <c r="C39" s="66"/>
      <c r="D39" s="66"/>
      <c r="E39" s="66"/>
      <c r="F39" s="66"/>
      <c r="G39" s="66"/>
      <c r="H39" s="66"/>
      <c r="I39" s="66"/>
      <c r="J39" s="66"/>
      <c r="K39" s="25"/>
      <c r="L39" s="25"/>
      <c r="M39" s="25"/>
      <c r="N39" s="67"/>
      <c r="O39" s="30"/>
      <c r="P39" s="30"/>
      <c r="Q39" s="30"/>
      <c r="R39" s="30"/>
      <c r="S39" s="69">
        <f>SUM(C39:Q39)+R39</f>
        <v>0</v>
      </c>
      <c r="T39" s="6"/>
      <c r="U39" s="6"/>
      <c r="AP39" s="2"/>
      <c r="AQ39" s="2"/>
      <c r="CC39" s="2"/>
      <c r="CD39" s="2"/>
    </row>
    <row r="40" spans="1:82" ht="5.25" customHeight="1">
      <c r="A40" s="65">
        <v>27</v>
      </c>
      <c r="B40" s="24"/>
      <c r="C40" s="66"/>
      <c r="D40" s="66"/>
      <c r="E40" s="66"/>
      <c r="F40" s="66"/>
      <c r="G40" s="66"/>
      <c r="H40" s="66"/>
      <c r="I40" s="66"/>
      <c r="J40" s="66"/>
      <c r="K40" s="25"/>
      <c r="L40" s="25"/>
      <c r="M40" s="25"/>
      <c r="N40" s="67"/>
      <c r="O40" s="30"/>
      <c r="P40" s="30"/>
      <c r="Q40" s="30"/>
      <c r="R40" s="30"/>
      <c r="S40" s="69">
        <f>SUM(C40:Q40)+R40</f>
        <v>0</v>
      </c>
      <c r="T40" s="6"/>
      <c r="U40" s="6"/>
      <c r="AP40" s="2"/>
      <c r="AQ40" s="2"/>
      <c r="CC40" s="2"/>
      <c r="CD40" s="2"/>
    </row>
    <row r="41" spans="1:82" ht="5.25" customHeight="1">
      <c r="A41" s="65">
        <v>28</v>
      </c>
      <c r="B41" s="24"/>
      <c r="C41" s="66"/>
      <c r="D41" s="66"/>
      <c r="E41" s="66"/>
      <c r="F41" s="66"/>
      <c r="G41" s="66"/>
      <c r="H41" s="66"/>
      <c r="I41" s="66"/>
      <c r="J41" s="66"/>
      <c r="K41" s="25"/>
      <c r="L41" s="25"/>
      <c r="M41" s="25"/>
      <c r="N41" s="67"/>
      <c r="O41" s="30"/>
      <c r="P41" s="30"/>
      <c r="Q41" s="30"/>
      <c r="R41" s="30"/>
      <c r="S41" s="69">
        <f>SUM(C41:Q41)+R41</f>
        <v>0</v>
      </c>
      <c r="T41" s="6"/>
      <c r="U41" s="6"/>
      <c r="AP41" s="2"/>
      <c r="AQ41" s="2"/>
      <c r="CC41" s="2"/>
      <c r="CD41" s="2"/>
    </row>
    <row r="42" spans="1:82" ht="5.25" customHeight="1">
      <c r="A42" s="65">
        <v>29</v>
      </c>
      <c r="B42" s="24"/>
      <c r="C42" s="66"/>
      <c r="D42" s="66"/>
      <c r="E42" s="66"/>
      <c r="F42" s="66"/>
      <c r="G42" s="66"/>
      <c r="H42" s="66"/>
      <c r="I42" s="66"/>
      <c r="J42" s="66"/>
      <c r="K42" s="25"/>
      <c r="L42" s="25"/>
      <c r="M42" s="25"/>
      <c r="N42" s="67"/>
      <c r="O42" s="30"/>
      <c r="P42" s="30"/>
      <c r="Q42" s="30"/>
      <c r="R42" s="30"/>
      <c r="S42" s="69">
        <f>SUM(C42:Q42)</f>
        <v>0</v>
      </c>
      <c r="T42" s="6"/>
      <c r="U42" s="6"/>
      <c r="AP42" s="2"/>
      <c r="AQ42" s="2"/>
      <c r="CC42" s="2"/>
      <c r="CD42" s="2"/>
    </row>
    <row r="43" spans="1:82" ht="12.75">
      <c r="A43" s="2"/>
      <c r="B43" s="14" t="s">
        <v>73</v>
      </c>
      <c r="C43" s="2">
        <v>50</v>
      </c>
      <c r="D43" s="2">
        <v>50</v>
      </c>
      <c r="E43" s="2">
        <v>50</v>
      </c>
      <c r="F43" s="2">
        <v>50</v>
      </c>
      <c r="G43" s="2">
        <v>50</v>
      </c>
      <c r="H43" s="2">
        <v>50</v>
      </c>
      <c r="I43" s="2">
        <v>50</v>
      </c>
      <c r="J43" s="2">
        <v>50</v>
      </c>
      <c r="K43" s="2">
        <v>50</v>
      </c>
      <c r="L43" s="2">
        <v>50</v>
      </c>
      <c r="M43" s="2">
        <v>50</v>
      </c>
      <c r="N43" s="2">
        <v>50</v>
      </c>
      <c r="O43" s="2">
        <v>50</v>
      </c>
      <c r="P43" s="2">
        <v>50</v>
      </c>
      <c r="Q43" s="2">
        <v>50</v>
      </c>
      <c r="S43" s="69">
        <f>SUM(C43:Q43)+R43</f>
        <v>750</v>
      </c>
      <c r="T43" s="6"/>
      <c r="U43" s="29"/>
      <c r="AP43" s="2"/>
      <c r="AQ43" s="2"/>
      <c r="CC43" s="2"/>
      <c r="CD43" s="2"/>
    </row>
    <row r="44" spans="1:82" ht="12.75">
      <c r="A44" s="2"/>
      <c r="B44" s="2"/>
      <c r="O44" s="5">
        <v>5</v>
      </c>
      <c r="P44" s="5"/>
      <c r="Q44" s="5"/>
      <c r="R44" s="5"/>
      <c r="S44" s="34">
        <f>S43*0.9</f>
        <v>675</v>
      </c>
      <c r="AP44" s="2"/>
      <c r="AQ44" s="2"/>
      <c r="CC44" s="2"/>
      <c r="CD44" s="2"/>
    </row>
    <row r="45" spans="1:82" ht="12.75">
      <c r="A45" s="2"/>
      <c r="B45" s="2"/>
      <c r="O45" s="5">
        <v>4</v>
      </c>
      <c r="P45" s="5"/>
      <c r="Q45" s="5"/>
      <c r="R45" s="5"/>
      <c r="S45" s="34">
        <f>S43*0.75</f>
        <v>562.5</v>
      </c>
      <c r="AP45" s="2"/>
      <c r="AQ45" s="2"/>
      <c r="CC45" s="2"/>
      <c r="CD45" s="2"/>
    </row>
    <row r="46" spans="1:82" ht="12.75">
      <c r="A46" s="2"/>
      <c r="B46" s="2"/>
      <c r="O46" s="5">
        <v>3</v>
      </c>
      <c r="P46" s="5"/>
      <c r="Q46" s="5"/>
      <c r="R46" s="5"/>
      <c r="S46" s="34">
        <f>S43*0.4</f>
        <v>300</v>
      </c>
      <c r="AP46" s="2"/>
      <c r="AQ46" s="2"/>
      <c r="CC46" s="2"/>
      <c r="CD46" s="2"/>
    </row>
    <row r="47" spans="1:82" ht="78" customHeight="1">
      <c r="A47" s="2"/>
      <c r="B47" s="2"/>
      <c r="O47" s="5"/>
      <c r="P47" s="5"/>
      <c r="Q47" s="5"/>
      <c r="R47" s="5"/>
      <c r="S47" s="34"/>
      <c r="AP47" s="2"/>
      <c r="AQ47" s="2"/>
      <c r="CC47" s="2"/>
      <c r="CD47" s="2"/>
    </row>
    <row r="48" spans="1:95" ht="26.25" customHeight="1">
      <c r="A48" s="124" t="s">
        <v>28</v>
      </c>
      <c r="B48" s="142" t="s">
        <v>29</v>
      </c>
      <c r="C48" s="167" t="s">
        <v>202</v>
      </c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62"/>
      <c r="S48" s="166" t="s">
        <v>208</v>
      </c>
      <c r="T48" s="161" t="s">
        <v>209</v>
      </c>
      <c r="AO48" s="2"/>
      <c r="AP48" s="2"/>
      <c r="AQ48" s="2"/>
      <c r="CB48" s="2"/>
      <c r="CC48" s="2"/>
      <c r="CD48" s="2"/>
      <c r="CQ48" s="2"/>
    </row>
    <row r="49" spans="1:95" ht="12" customHeight="1">
      <c r="A49" s="124"/>
      <c r="B49" s="142"/>
      <c r="C49" s="169">
        <v>1</v>
      </c>
      <c r="D49" s="169">
        <v>2</v>
      </c>
      <c r="E49" s="169">
        <v>3</v>
      </c>
      <c r="F49" s="169">
        <v>4</v>
      </c>
      <c r="G49" s="169">
        <v>5</v>
      </c>
      <c r="H49" s="170">
        <v>6</v>
      </c>
      <c r="I49" s="170">
        <v>7</v>
      </c>
      <c r="J49" s="170">
        <v>8</v>
      </c>
      <c r="K49" s="168">
        <v>9</v>
      </c>
      <c r="L49" s="168">
        <v>10</v>
      </c>
      <c r="M49" s="168">
        <v>11</v>
      </c>
      <c r="N49" s="168">
        <v>12</v>
      </c>
      <c r="O49" s="171">
        <v>13</v>
      </c>
      <c r="P49" s="171">
        <v>14</v>
      </c>
      <c r="Q49" s="171">
        <v>15</v>
      </c>
      <c r="R49" s="95"/>
      <c r="S49" s="166"/>
      <c r="T49" s="161"/>
      <c r="U49" s="90"/>
      <c r="AO49" s="2"/>
      <c r="AP49" s="2"/>
      <c r="AQ49" s="2"/>
      <c r="CB49" s="2"/>
      <c r="CC49" s="2"/>
      <c r="CD49" s="2"/>
      <c r="CQ49" s="2"/>
    </row>
    <row r="50" spans="1:95" ht="12" customHeight="1">
      <c r="A50" s="124"/>
      <c r="B50" s="142"/>
      <c r="C50" s="169"/>
      <c r="D50" s="169"/>
      <c r="E50" s="169"/>
      <c r="F50" s="169"/>
      <c r="G50" s="169"/>
      <c r="H50" s="170"/>
      <c r="I50" s="170"/>
      <c r="J50" s="170"/>
      <c r="K50" s="168"/>
      <c r="L50" s="168"/>
      <c r="M50" s="168"/>
      <c r="N50" s="168"/>
      <c r="O50" s="171"/>
      <c r="P50" s="171"/>
      <c r="Q50" s="171"/>
      <c r="R50" s="95"/>
      <c r="S50" s="166"/>
      <c r="T50" s="161"/>
      <c r="U50" s="90"/>
      <c r="AO50" s="2"/>
      <c r="AP50" s="2"/>
      <c r="AQ50" s="2"/>
      <c r="CB50" s="2"/>
      <c r="CC50" s="2"/>
      <c r="CD50" s="2"/>
      <c r="CQ50" s="2"/>
    </row>
    <row r="51" spans="1:95" ht="12.75">
      <c r="A51" s="65">
        <v>1</v>
      </c>
      <c r="B51" s="24" t="str">
        <f>Явка!B14</f>
        <v>Артёмова Жанна</v>
      </c>
      <c r="C51" s="66">
        <v>5</v>
      </c>
      <c r="D51" s="66">
        <v>5</v>
      </c>
      <c r="E51" s="66">
        <v>5</v>
      </c>
      <c r="F51" s="66">
        <v>3</v>
      </c>
      <c r="G51" s="66"/>
      <c r="H51" s="66">
        <v>5</v>
      </c>
      <c r="I51" s="66"/>
      <c r="J51" s="66"/>
      <c r="K51" s="25"/>
      <c r="L51" s="25"/>
      <c r="M51" s="25"/>
      <c r="N51" s="67"/>
      <c r="O51" s="25"/>
      <c r="P51" s="25"/>
      <c r="Q51" s="25"/>
      <c r="R51" s="96"/>
      <c r="S51" s="94">
        <f aca="true" t="shared" si="1" ref="S51:S79">AVERAGE(C51:O51)</f>
        <v>4.6</v>
      </c>
      <c r="T51" s="85">
        <f aca="true" t="shared" si="2" ref="T51:T80">S14+U14</f>
        <v>211</v>
      </c>
      <c r="U51" s="90"/>
      <c r="AO51" s="2"/>
      <c r="AP51" s="2"/>
      <c r="AQ51" s="2"/>
      <c r="CB51" s="2"/>
      <c r="CC51" s="2"/>
      <c r="CD51" s="2"/>
      <c r="CQ51" s="2"/>
    </row>
    <row r="52" spans="1:95" ht="12.75">
      <c r="A52" s="65">
        <v>2</v>
      </c>
      <c r="B52" s="24" t="str">
        <f>Явка!B15</f>
        <v>Беляева Наталья</v>
      </c>
      <c r="C52" s="66"/>
      <c r="D52" s="66">
        <v>5</v>
      </c>
      <c r="E52" s="66">
        <v>5</v>
      </c>
      <c r="F52" s="66"/>
      <c r="G52" s="66">
        <v>3</v>
      </c>
      <c r="H52" s="66">
        <v>5</v>
      </c>
      <c r="I52" s="66">
        <v>4</v>
      </c>
      <c r="J52" s="66">
        <v>5</v>
      </c>
      <c r="K52" s="25">
        <v>4</v>
      </c>
      <c r="L52" s="25">
        <v>5</v>
      </c>
      <c r="M52" s="25">
        <v>5</v>
      </c>
      <c r="N52" s="67">
        <v>5</v>
      </c>
      <c r="O52" s="25">
        <v>5</v>
      </c>
      <c r="P52" s="25">
        <v>3</v>
      </c>
      <c r="Q52" s="25">
        <v>3</v>
      </c>
      <c r="R52" s="96"/>
      <c r="S52" s="94">
        <f t="shared" si="1"/>
        <v>4.636363636363637</v>
      </c>
      <c r="T52" s="85">
        <f t="shared" si="2"/>
        <v>535</v>
      </c>
      <c r="U52" s="90"/>
      <c r="AO52" s="2"/>
      <c r="AP52" s="2"/>
      <c r="AQ52" s="2"/>
      <c r="CB52" s="2"/>
      <c r="CC52" s="2"/>
      <c r="CD52" s="2"/>
      <c r="CQ52" s="2"/>
    </row>
    <row r="53" spans="1:95" ht="12.75">
      <c r="A53" s="65">
        <v>3</v>
      </c>
      <c r="B53" s="24" t="str">
        <f>Явка!B16</f>
        <v>Гирлина Анна</v>
      </c>
      <c r="C53" s="66"/>
      <c r="D53" s="66"/>
      <c r="E53" s="66"/>
      <c r="F53" s="66"/>
      <c r="G53" s="66"/>
      <c r="H53" s="66"/>
      <c r="I53" s="66"/>
      <c r="J53" s="66"/>
      <c r="K53" s="25"/>
      <c r="L53" s="25"/>
      <c r="M53" s="25"/>
      <c r="N53" s="67"/>
      <c r="O53" s="25"/>
      <c r="P53" s="25"/>
      <c r="Q53" s="25"/>
      <c r="R53" s="96"/>
      <c r="S53" s="94" t="e">
        <f t="shared" si="1"/>
        <v>#DIV/0!</v>
      </c>
      <c r="T53" s="85">
        <f t="shared" si="2"/>
        <v>0</v>
      </c>
      <c r="U53" s="90"/>
      <c r="AO53" s="2"/>
      <c r="AP53" s="2"/>
      <c r="AQ53" s="2"/>
      <c r="CB53" s="2"/>
      <c r="CC53" s="2"/>
      <c r="CD53" s="2"/>
      <c r="CQ53" s="2"/>
    </row>
    <row r="54" spans="1:95" ht="12.75">
      <c r="A54" s="65">
        <v>4</v>
      </c>
      <c r="B54" s="24" t="str">
        <f>Явка!B17</f>
        <v>Дуль Марина</v>
      </c>
      <c r="C54" s="66"/>
      <c r="D54" s="66"/>
      <c r="E54" s="66"/>
      <c r="F54" s="66"/>
      <c r="G54" s="66"/>
      <c r="H54" s="66"/>
      <c r="I54" s="66"/>
      <c r="J54" s="66"/>
      <c r="K54" s="25"/>
      <c r="L54" s="25"/>
      <c r="M54" s="25"/>
      <c r="N54" s="67"/>
      <c r="O54" s="25"/>
      <c r="P54" s="25"/>
      <c r="Q54" s="25"/>
      <c r="R54" s="96"/>
      <c r="S54" s="94" t="e">
        <f t="shared" si="1"/>
        <v>#DIV/0!</v>
      </c>
      <c r="T54" s="85">
        <f t="shared" si="2"/>
        <v>0</v>
      </c>
      <c r="U54" s="90"/>
      <c r="AO54" s="2"/>
      <c r="AP54" s="2"/>
      <c r="AQ54" s="2"/>
      <c r="CB54" s="2"/>
      <c r="CC54" s="2"/>
      <c r="CD54" s="2"/>
      <c r="CQ54" s="2"/>
    </row>
    <row r="55" spans="1:95" ht="12.75">
      <c r="A55" s="65">
        <v>5</v>
      </c>
      <c r="B55" s="24" t="str">
        <f>Явка!B18</f>
        <v>Залинян Менуа</v>
      </c>
      <c r="C55" s="66"/>
      <c r="D55" s="66"/>
      <c r="E55" s="66"/>
      <c r="F55" s="66"/>
      <c r="G55" s="66"/>
      <c r="H55" s="66"/>
      <c r="I55" s="66"/>
      <c r="J55" s="66">
        <v>3</v>
      </c>
      <c r="K55" s="25">
        <v>3</v>
      </c>
      <c r="L55" s="25"/>
      <c r="M55" s="25"/>
      <c r="N55" s="67"/>
      <c r="O55" s="25"/>
      <c r="P55" s="25"/>
      <c r="Q55" s="25"/>
      <c r="R55" s="96"/>
      <c r="S55" s="94">
        <f t="shared" si="1"/>
        <v>3</v>
      </c>
      <c r="T55" s="85">
        <f t="shared" si="2"/>
        <v>288</v>
      </c>
      <c r="U55" s="90"/>
      <c r="AO55" s="2"/>
      <c r="AP55" s="2"/>
      <c r="AQ55" s="2"/>
      <c r="CB55" s="2"/>
      <c r="CC55" s="2"/>
      <c r="CD55" s="2"/>
      <c r="CQ55" s="2"/>
    </row>
    <row r="56" spans="1:95" ht="12.75">
      <c r="A56" s="65">
        <v>6</v>
      </c>
      <c r="B56" s="24" t="str">
        <f>Явка!B19</f>
        <v>Кошелёва Елена</v>
      </c>
      <c r="C56" s="66">
        <v>5</v>
      </c>
      <c r="D56" s="66">
        <v>5</v>
      </c>
      <c r="E56" s="66">
        <v>5</v>
      </c>
      <c r="F56" s="66">
        <v>4</v>
      </c>
      <c r="G56" s="66">
        <v>3</v>
      </c>
      <c r="H56" s="66">
        <v>5</v>
      </c>
      <c r="I56" s="66">
        <v>5</v>
      </c>
      <c r="J56" s="66">
        <v>5</v>
      </c>
      <c r="K56" s="25">
        <v>5</v>
      </c>
      <c r="L56" s="25">
        <v>5</v>
      </c>
      <c r="M56" s="25">
        <v>5</v>
      </c>
      <c r="N56" s="67">
        <v>5</v>
      </c>
      <c r="O56" s="25">
        <v>4</v>
      </c>
      <c r="P56" s="25">
        <v>5</v>
      </c>
      <c r="Q56" s="25">
        <v>5</v>
      </c>
      <c r="R56" s="96"/>
      <c r="S56" s="94">
        <f t="shared" si="1"/>
        <v>4.6923076923076925</v>
      </c>
      <c r="T56" s="85">
        <f t="shared" si="2"/>
        <v>958</v>
      </c>
      <c r="U56" s="90"/>
      <c r="AO56" s="2"/>
      <c r="AP56" s="2"/>
      <c r="AQ56" s="2"/>
      <c r="CB56" s="2"/>
      <c r="CC56" s="2"/>
      <c r="CD56" s="2"/>
      <c r="CQ56" s="2"/>
    </row>
    <row r="57" spans="1:95" ht="12.75">
      <c r="A57" s="65">
        <v>7</v>
      </c>
      <c r="B57" s="24" t="str">
        <f>Явка!B20</f>
        <v>Кузнецова Анжелика</v>
      </c>
      <c r="C57" s="66">
        <v>5</v>
      </c>
      <c r="D57" s="66">
        <v>5</v>
      </c>
      <c r="E57" s="66">
        <v>5</v>
      </c>
      <c r="F57" s="66">
        <v>3</v>
      </c>
      <c r="G57" s="66">
        <v>3</v>
      </c>
      <c r="H57" s="66">
        <v>5</v>
      </c>
      <c r="I57" s="66">
        <v>5</v>
      </c>
      <c r="J57" s="66">
        <v>5</v>
      </c>
      <c r="K57" s="25">
        <v>5</v>
      </c>
      <c r="L57" s="25">
        <v>5</v>
      </c>
      <c r="M57" s="25">
        <v>5</v>
      </c>
      <c r="N57" s="67">
        <v>5</v>
      </c>
      <c r="O57" s="25">
        <v>4</v>
      </c>
      <c r="P57" s="25">
        <v>5</v>
      </c>
      <c r="Q57" s="25">
        <v>5</v>
      </c>
      <c r="R57" s="96"/>
      <c r="S57" s="94">
        <f t="shared" si="1"/>
        <v>4.615384615384615</v>
      </c>
      <c r="T57" s="85">
        <f t="shared" si="2"/>
        <v>957</v>
      </c>
      <c r="U57" s="90"/>
      <c r="AO57" s="2"/>
      <c r="AP57" s="2"/>
      <c r="AQ57" s="2"/>
      <c r="CB57" s="2"/>
      <c r="CC57" s="2"/>
      <c r="CD57" s="2"/>
      <c r="CQ57" s="2"/>
    </row>
    <row r="58" spans="1:95" ht="12.75">
      <c r="A58" s="65">
        <v>8</v>
      </c>
      <c r="B58" s="24" t="str">
        <f>Явка!B21</f>
        <v>Ли Александра</v>
      </c>
      <c r="C58" s="66">
        <v>5</v>
      </c>
      <c r="D58" s="66">
        <v>5</v>
      </c>
      <c r="E58" s="66">
        <v>5</v>
      </c>
      <c r="F58" s="66">
        <v>3</v>
      </c>
      <c r="G58" s="66">
        <v>3</v>
      </c>
      <c r="H58" s="66">
        <v>5</v>
      </c>
      <c r="I58" s="66">
        <v>4</v>
      </c>
      <c r="J58" s="66">
        <v>4</v>
      </c>
      <c r="K58" s="25">
        <v>5</v>
      </c>
      <c r="L58" s="25">
        <v>5</v>
      </c>
      <c r="M58" s="25">
        <v>5</v>
      </c>
      <c r="N58" s="67">
        <v>5</v>
      </c>
      <c r="O58" s="25">
        <v>4</v>
      </c>
      <c r="P58" s="25">
        <v>4</v>
      </c>
      <c r="Q58" s="25">
        <v>4</v>
      </c>
      <c r="R58" s="96"/>
      <c r="S58" s="94">
        <f t="shared" si="1"/>
        <v>4.461538461538462</v>
      </c>
      <c r="T58" s="85">
        <f t="shared" si="2"/>
        <v>823</v>
      </c>
      <c r="U58" s="90"/>
      <c r="AO58" s="2"/>
      <c r="AP58" s="2"/>
      <c r="AQ58" s="2"/>
      <c r="CB58" s="2"/>
      <c r="CC58" s="2"/>
      <c r="CD58" s="2"/>
      <c r="CQ58" s="2"/>
    </row>
    <row r="59" spans="1:95" ht="12.75">
      <c r="A59" s="65">
        <v>9</v>
      </c>
      <c r="B59" s="24" t="str">
        <f>Явка!B22</f>
        <v>Паринова Светлана</v>
      </c>
      <c r="C59" s="66">
        <v>5</v>
      </c>
      <c r="D59" s="66">
        <v>5</v>
      </c>
      <c r="E59" s="66">
        <v>5</v>
      </c>
      <c r="F59" s="66">
        <v>4</v>
      </c>
      <c r="G59" s="66">
        <v>3</v>
      </c>
      <c r="H59" s="66">
        <v>5</v>
      </c>
      <c r="I59" s="66">
        <v>5</v>
      </c>
      <c r="J59" s="66">
        <v>5</v>
      </c>
      <c r="K59" s="25">
        <v>4</v>
      </c>
      <c r="L59" s="25">
        <v>5</v>
      </c>
      <c r="M59" s="25">
        <v>5</v>
      </c>
      <c r="N59" s="67">
        <v>5</v>
      </c>
      <c r="O59" s="25">
        <v>5</v>
      </c>
      <c r="P59" s="25">
        <v>5</v>
      </c>
      <c r="Q59" s="25">
        <v>5</v>
      </c>
      <c r="R59" s="96"/>
      <c r="S59" s="94">
        <f t="shared" si="1"/>
        <v>4.6923076923076925</v>
      </c>
      <c r="T59" s="85">
        <f t="shared" si="2"/>
        <v>987</v>
      </c>
      <c r="U59" s="90"/>
      <c r="AO59" s="2"/>
      <c r="AP59" s="2"/>
      <c r="AQ59" s="2"/>
      <c r="CB59" s="2"/>
      <c r="CC59" s="2"/>
      <c r="CD59" s="2"/>
      <c r="CQ59" s="2"/>
    </row>
    <row r="60" spans="1:95" ht="12.75">
      <c r="A60" s="65">
        <v>10</v>
      </c>
      <c r="B60" s="24" t="str">
        <f>Явка!B23</f>
        <v>Пахомова Ольга</v>
      </c>
      <c r="C60" s="66">
        <v>4</v>
      </c>
      <c r="D60" s="66">
        <v>5</v>
      </c>
      <c r="E60" s="66">
        <v>5</v>
      </c>
      <c r="F60" s="66">
        <v>3</v>
      </c>
      <c r="G60" s="66">
        <v>3</v>
      </c>
      <c r="H60" s="66">
        <v>4</v>
      </c>
      <c r="I60" s="66">
        <v>5</v>
      </c>
      <c r="J60" s="66">
        <v>5</v>
      </c>
      <c r="K60" s="25">
        <v>5</v>
      </c>
      <c r="L60" s="25">
        <v>4</v>
      </c>
      <c r="M60" s="25">
        <v>5</v>
      </c>
      <c r="N60" s="67">
        <v>5</v>
      </c>
      <c r="O60" s="25">
        <v>4</v>
      </c>
      <c r="P60" s="25">
        <v>4</v>
      </c>
      <c r="Q60" s="25">
        <v>4</v>
      </c>
      <c r="R60" s="96"/>
      <c r="S60" s="94">
        <f t="shared" si="1"/>
        <v>4.384615384615385</v>
      </c>
      <c r="T60" s="85">
        <f t="shared" si="2"/>
        <v>812</v>
      </c>
      <c r="U60" s="90"/>
      <c r="AO60" s="2"/>
      <c r="AP60" s="2"/>
      <c r="AQ60" s="2"/>
      <c r="CB60" s="2"/>
      <c r="CC60" s="2"/>
      <c r="CD60" s="2"/>
      <c r="CQ60" s="2"/>
    </row>
    <row r="61" spans="1:95" ht="12.75">
      <c r="A61" s="65">
        <v>11</v>
      </c>
      <c r="B61" s="24" t="str">
        <f>Явка!B24</f>
        <v>Перегудова Алина</v>
      </c>
      <c r="C61" s="66">
        <v>5</v>
      </c>
      <c r="D61" s="66">
        <v>5</v>
      </c>
      <c r="E61" s="66">
        <v>5</v>
      </c>
      <c r="F61" s="66">
        <v>3</v>
      </c>
      <c r="G61" s="66"/>
      <c r="H61" s="66"/>
      <c r="I61" s="66">
        <v>5</v>
      </c>
      <c r="J61" s="66">
        <v>5</v>
      </c>
      <c r="K61" s="25">
        <v>5</v>
      </c>
      <c r="L61" s="25"/>
      <c r="M61" s="25"/>
      <c r="N61" s="67"/>
      <c r="O61" s="25"/>
      <c r="P61" s="25"/>
      <c r="Q61" s="25"/>
      <c r="R61" s="96"/>
      <c r="S61" s="94">
        <f t="shared" si="1"/>
        <v>4.714285714285714</v>
      </c>
      <c r="T61" s="85">
        <f t="shared" si="2"/>
        <v>546</v>
      </c>
      <c r="U61" s="90"/>
      <c r="AO61" s="2"/>
      <c r="AP61" s="2"/>
      <c r="AQ61" s="2"/>
      <c r="CB61" s="2"/>
      <c r="CC61" s="2"/>
      <c r="CD61" s="2"/>
      <c r="CQ61" s="2"/>
    </row>
    <row r="62" spans="1:95" ht="12.75">
      <c r="A62" s="65">
        <v>12</v>
      </c>
      <c r="B62" s="24" t="str">
        <f>Явка!B25</f>
        <v>Сарычева Екатерина</v>
      </c>
      <c r="C62" s="66">
        <v>5</v>
      </c>
      <c r="D62" s="66">
        <v>5</v>
      </c>
      <c r="E62" s="66">
        <v>5</v>
      </c>
      <c r="F62" s="66"/>
      <c r="G62" s="66">
        <v>3</v>
      </c>
      <c r="H62" s="66">
        <v>3</v>
      </c>
      <c r="I62" s="66">
        <v>4</v>
      </c>
      <c r="J62" s="66">
        <v>5</v>
      </c>
      <c r="K62" s="25">
        <v>3</v>
      </c>
      <c r="L62" s="25">
        <v>5</v>
      </c>
      <c r="M62" s="25">
        <v>5</v>
      </c>
      <c r="N62" s="67">
        <v>5</v>
      </c>
      <c r="O62" s="25">
        <v>4</v>
      </c>
      <c r="P62" s="25">
        <v>4</v>
      </c>
      <c r="Q62" s="25">
        <v>4</v>
      </c>
      <c r="R62" s="96"/>
      <c r="S62" s="94">
        <f t="shared" si="1"/>
        <v>4.333333333333333</v>
      </c>
      <c r="T62" s="85">
        <f t="shared" si="2"/>
        <v>771</v>
      </c>
      <c r="U62" s="90"/>
      <c r="AO62" s="2"/>
      <c r="AP62" s="2"/>
      <c r="AQ62" s="2"/>
      <c r="CB62" s="2"/>
      <c r="CC62" s="2"/>
      <c r="CD62" s="2"/>
      <c r="CQ62" s="2"/>
    </row>
    <row r="63" spans="1:95" ht="12.75">
      <c r="A63" s="65">
        <v>13</v>
      </c>
      <c r="B63" s="24" t="str">
        <f>Явка!B26</f>
        <v>Стопкина Татьяна</v>
      </c>
      <c r="C63" s="66"/>
      <c r="D63" s="66">
        <v>5</v>
      </c>
      <c r="E63" s="66">
        <v>5</v>
      </c>
      <c r="F63" s="66">
        <v>3</v>
      </c>
      <c r="G63" s="66">
        <v>3</v>
      </c>
      <c r="H63" s="66">
        <v>3</v>
      </c>
      <c r="I63" s="66">
        <v>4</v>
      </c>
      <c r="J63" s="66">
        <v>4</v>
      </c>
      <c r="K63" s="25">
        <v>5</v>
      </c>
      <c r="L63" s="25">
        <v>5</v>
      </c>
      <c r="M63" s="25">
        <v>5</v>
      </c>
      <c r="N63" s="67">
        <v>4</v>
      </c>
      <c r="O63" s="25">
        <v>5</v>
      </c>
      <c r="P63" s="25">
        <v>4</v>
      </c>
      <c r="Q63" s="25">
        <v>4</v>
      </c>
      <c r="R63" s="96"/>
      <c r="S63" s="94">
        <f t="shared" si="1"/>
        <v>4.25</v>
      </c>
      <c r="T63" s="85">
        <f t="shared" si="2"/>
        <v>856</v>
      </c>
      <c r="U63" s="90"/>
      <c r="AO63" s="2"/>
      <c r="AP63" s="2"/>
      <c r="AQ63" s="2"/>
      <c r="CB63" s="2"/>
      <c r="CC63" s="2"/>
      <c r="CD63" s="2"/>
      <c r="CQ63" s="2"/>
    </row>
    <row r="64" spans="1:95" ht="12.75">
      <c r="A64" s="65">
        <v>14</v>
      </c>
      <c r="B64" s="24" t="str">
        <f>Явка!B27</f>
        <v>Терехова Анастасия</v>
      </c>
      <c r="C64" s="66"/>
      <c r="D64" s="66">
        <v>5</v>
      </c>
      <c r="E64" s="66"/>
      <c r="F64" s="66">
        <v>3</v>
      </c>
      <c r="G64" s="66">
        <v>3</v>
      </c>
      <c r="H64" s="66">
        <v>3</v>
      </c>
      <c r="I64" s="66"/>
      <c r="J64" s="66"/>
      <c r="K64" s="25"/>
      <c r="L64" s="25"/>
      <c r="M64" s="25"/>
      <c r="N64" s="67"/>
      <c r="O64" s="25"/>
      <c r="P64" s="25"/>
      <c r="Q64" s="25"/>
      <c r="R64" s="96"/>
      <c r="S64" s="94">
        <f t="shared" si="1"/>
        <v>3.5</v>
      </c>
      <c r="T64" s="85">
        <f t="shared" si="2"/>
        <v>125</v>
      </c>
      <c r="U64" s="90"/>
      <c r="AO64" s="2"/>
      <c r="AP64" s="2"/>
      <c r="AQ64" s="2"/>
      <c r="CB64" s="2"/>
      <c r="CC64" s="2"/>
      <c r="CD64" s="2"/>
      <c r="CQ64" s="2"/>
    </row>
    <row r="65" spans="1:95" ht="12.75">
      <c r="A65" s="65">
        <v>15</v>
      </c>
      <c r="B65" s="24" t="str">
        <f>Явка!B28</f>
        <v>Черенкова Елена</v>
      </c>
      <c r="C65" s="66"/>
      <c r="D65" s="66"/>
      <c r="E65" s="66"/>
      <c r="F65" s="66"/>
      <c r="G65" s="66"/>
      <c r="H65" s="66"/>
      <c r="I65" s="66"/>
      <c r="J65" s="66"/>
      <c r="K65" s="67"/>
      <c r="L65" s="67"/>
      <c r="M65" s="67"/>
      <c r="N65" s="67"/>
      <c r="O65" s="67"/>
      <c r="P65" s="67"/>
      <c r="Q65" s="67"/>
      <c r="R65" s="96"/>
      <c r="S65" s="94" t="e">
        <f t="shared" si="1"/>
        <v>#DIV/0!</v>
      </c>
      <c r="T65" s="85">
        <f t="shared" si="2"/>
        <v>0</v>
      </c>
      <c r="U65" s="90"/>
      <c r="AO65" s="2"/>
      <c r="AP65" s="2"/>
      <c r="AQ65" s="2"/>
      <c r="CB65" s="2"/>
      <c r="CC65" s="2"/>
      <c r="CD65" s="2"/>
      <c r="CQ65" s="2"/>
    </row>
    <row r="66" spans="1:95" ht="6" customHeight="1">
      <c r="A66" s="65">
        <v>16</v>
      </c>
      <c r="B66" s="24"/>
      <c r="C66" s="66"/>
      <c r="D66" s="66"/>
      <c r="E66" s="66"/>
      <c r="F66" s="66"/>
      <c r="G66" s="66"/>
      <c r="H66" s="66"/>
      <c r="I66" s="66"/>
      <c r="J66" s="66"/>
      <c r="K66" s="67"/>
      <c r="L66" s="67"/>
      <c r="M66" s="67"/>
      <c r="N66" s="67"/>
      <c r="O66" s="67"/>
      <c r="P66" s="67"/>
      <c r="Q66" s="67"/>
      <c r="R66" s="96"/>
      <c r="S66" s="94" t="e">
        <f t="shared" si="1"/>
        <v>#DIV/0!</v>
      </c>
      <c r="T66" s="85">
        <f t="shared" si="2"/>
        <v>0</v>
      </c>
      <c r="U66" s="90"/>
      <c r="AO66" s="2"/>
      <c r="AP66" s="2"/>
      <c r="AQ66" s="2"/>
      <c r="CB66" s="2"/>
      <c r="CC66" s="2"/>
      <c r="CD66" s="2"/>
      <c r="CQ66" s="2"/>
    </row>
    <row r="67" spans="1:95" ht="6" customHeight="1">
      <c r="A67" s="65">
        <v>17</v>
      </c>
      <c r="B67" s="24"/>
      <c r="C67" s="66"/>
      <c r="D67" s="66"/>
      <c r="E67" s="66"/>
      <c r="F67" s="66"/>
      <c r="G67" s="66"/>
      <c r="H67" s="66"/>
      <c r="I67" s="66"/>
      <c r="J67" s="66"/>
      <c r="K67" s="67"/>
      <c r="L67" s="67"/>
      <c r="M67" s="67"/>
      <c r="N67" s="67"/>
      <c r="O67" s="96"/>
      <c r="P67" s="96"/>
      <c r="Q67" s="96"/>
      <c r="R67" s="96"/>
      <c r="S67" s="94" t="e">
        <f t="shared" si="1"/>
        <v>#DIV/0!</v>
      </c>
      <c r="T67" s="85">
        <f t="shared" si="2"/>
        <v>0</v>
      </c>
      <c r="U67" s="90"/>
      <c r="AO67" s="2"/>
      <c r="AP67" s="2"/>
      <c r="AQ67" s="2"/>
      <c r="CB67" s="2"/>
      <c r="CC67" s="2"/>
      <c r="CD67" s="2"/>
      <c r="CQ67" s="2"/>
    </row>
    <row r="68" spans="1:95" ht="6" customHeight="1">
      <c r="A68" s="65">
        <v>18</v>
      </c>
      <c r="B68" s="24"/>
      <c r="C68" s="66"/>
      <c r="D68" s="66"/>
      <c r="E68" s="66"/>
      <c r="F68" s="66"/>
      <c r="G68" s="66"/>
      <c r="H68" s="66"/>
      <c r="I68" s="66"/>
      <c r="J68" s="66"/>
      <c r="K68" s="67"/>
      <c r="L68" s="67"/>
      <c r="M68" s="67"/>
      <c r="N68" s="67"/>
      <c r="O68" s="96"/>
      <c r="P68" s="96"/>
      <c r="Q68" s="96"/>
      <c r="R68" s="96"/>
      <c r="S68" s="94" t="e">
        <f t="shared" si="1"/>
        <v>#DIV/0!</v>
      </c>
      <c r="T68" s="85">
        <f t="shared" si="2"/>
        <v>0</v>
      </c>
      <c r="U68" s="90"/>
      <c r="AO68" s="2"/>
      <c r="AP68" s="2"/>
      <c r="AQ68" s="2"/>
      <c r="CB68" s="2"/>
      <c r="CC68" s="2"/>
      <c r="CD68" s="2"/>
      <c r="CQ68" s="2"/>
    </row>
    <row r="69" spans="1:95" ht="6" customHeight="1">
      <c r="A69" s="65">
        <v>19</v>
      </c>
      <c r="B69" s="24"/>
      <c r="C69" s="66"/>
      <c r="D69" s="66"/>
      <c r="E69" s="66"/>
      <c r="F69" s="66"/>
      <c r="G69" s="66"/>
      <c r="H69" s="66"/>
      <c r="I69" s="66"/>
      <c r="J69" s="66"/>
      <c r="K69" s="67"/>
      <c r="L69" s="67"/>
      <c r="M69" s="67"/>
      <c r="N69" s="67"/>
      <c r="O69" s="96"/>
      <c r="P69" s="96"/>
      <c r="Q69" s="96"/>
      <c r="R69" s="96"/>
      <c r="S69" s="94" t="e">
        <f t="shared" si="1"/>
        <v>#DIV/0!</v>
      </c>
      <c r="T69" s="85">
        <f t="shared" si="2"/>
        <v>0</v>
      </c>
      <c r="U69" s="90"/>
      <c r="AO69" s="2"/>
      <c r="AP69" s="2"/>
      <c r="AQ69" s="2"/>
      <c r="CB69" s="2"/>
      <c r="CC69" s="2"/>
      <c r="CD69" s="2"/>
      <c r="CQ69" s="2"/>
    </row>
    <row r="70" spans="1:95" ht="6" customHeight="1">
      <c r="A70" s="65">
        <v>20</v>
      </c>
      <c r="B70" s="24"/>
      <c r="C70" s="66"/>
      <c r="D70" s="66"/>
      <c r="E70" s="66"/>
      <c r="F70" s="66"/>
      <c r="G70" s="66"/>
      <c r="H70" s="66"/>
      <c r="I70" s="66"/>
      <c r="J70" s="66"/>
      <c r="K70" s="67"/>
      <c r="L70" s="67"/>
      <c r="M70" s="67"/>
      <c r="N70" s="67"/>
      <c r="O70" s="96"/>
      <c r="P70" s="96"/>
      <c r="Q70" s="96"/>
      <c r="R70" s="96"/>
      <c r="S70" s="94" t="e">
        <f t="shared" si="1"/>
        <v>#DIV/0!</v>
      </c>
      <c r="T70" s="85">
        <f t="shared" si="2"/>
        <v>0</v>
      </c>
      <c r="U70" s="90"/>
      <c r="AO70" s="2"/>
      <c r="AP70" s="2"/>
      <c r="AQ70" s="2"/>
      <c r="CB70" s="2"/>
      <c r="CC70" s="2"/>
      <c r="CD70" s="2"/>
      <c r="CQ70" s="2"/>
    </row>
    <row r="71" spans="1:95" ht="6" customHeight="1">
      <c r="A71" s="65">
        <v>21</v>
      </c>
      <c r="B71" s="24"/>
      <c r="C71" s="66"/>
      <c r="D71" s="66"/>
      <c r="E71" s="66"/>
      <c r="F71" s="66"/>
      <c r="G71" s="66"/>
      <c r="H71" s="66"/>
      <c r="I71" s="66"/>
      <c r="J71" s="66"/>
      <c r="K71" s="67"/>
      <c r="L71" s="67"/>
      <c r="M71" s="67"/>
      <c r="N71" s="67"/>
      <c r="O71" s="96"/>
      <c r="P71" s="96"/>
      <c r="Q71" s="96"/>
      <c r="R71" s="96"/>
      <c r="S71" s="94" t="e">
        <f t="shared" si="1"/>
        <v>#DIV/0!</v>
      </c>
      <c r="T71" s="85">
        <f t="shared" si="2"/>
        <v>0</v>
      </c>
      <c r="U71" s="90"/>
      <c r="AO71" s="2"/>
      <c r="AP71" s="2"/>
      <c r="AQ71" s="2"/>
      <c r="CB71" s="2"/>
      <c r="CC71" s="2"/>
      <c r="CD71" s="2"/>
      <c r="CQ71" s="2"/>
    </row>
    <row r="72" spans="1:95" ht="6" customHeight="1">
      <c r="A72" s="65">
        <v>22</v>
      </c>
      <c r="B72" s="24"/>
      <c r="C72" s="66"/>
      <c r="D72" s="66"/>
      <c r="E72" s="66"/>
      <c r="F72" s="66"/>
      <c r="G72" s="66"/>
      <c r="H72" s="66"/>
      <c r="I72" s="66"/>
      <c r="J72" s="66"/>
      <c r="K72" s="67"/>
      <c r="L72" s="67"/>
      <c r="M72" s="67"/>
      <c r="N72" s="67"/>
      <c r="O72" s="96"/>
      <c r="P72" s="96"/>
      <c r="Q72" s="96"/>
      <c r="R72" s="96"/>
      <c r="S72" s="94" t="e">
        <f t="shared" si="1"/>
        <v>#DIV/0!</v>
      </c>
      <c r="T72" s="85">
        <f t="shared" si="2"/>
        <v>0</v>
      </c>
      <c r="U72" s="90"/>
      <c r="AO72" s="2"/>
      <c r="AP72" s="2"/>
      <c r="AQ72" s="2"/>
      <c r="CB72" s="2"/>
      <c r="CC72" s="2"/>
      <c r="CD72" s="2"/>
      <c r="CQ72" s="2"/>
    </row>
    <row r="73" spans="1:95" ht="6" customHeight="1">
      <c r="A73" s="65">
        <v>23</v>
      </c>
      <c r="B73" s="24"/>
      <c r="C73" s="66"/>
      <c r="D73" s="66"/>
      <c r="E73" s="66"/>
      <c r="F73" s="66"/>
      <c r="G73" s="66"/>
      <c r="H73" s="66"/>
      <c r="I73" s="66"/>
      <c r="J73" s="66"/>
      <c r="K73" s="67"/>
      <c r="L73" s="67"/>
      <c r="M73" s="67"/>
      <c r="N73" s="67"/>
      <c r="O73" s="96"/>
      <c r="P73" s="96"/>
      <c r="Q73" s="96"/>
      <c r="R73" s="96"/>
      <c r="S73" s="94" t="e">
        <f t="shared" si="1"/>
        <v>#DIV/0!</v>
      </c>
      <c r="T73" s="85">
        <f t="shared" si="2"/>
        <v>0</v>
      </c>
      <c r="U73" s="90"/>
      <c r="AO73" s="2"/>
      <c r="AP73" s="2"/>
      <c r="AQ73" s="2"/>
      <c r="CB73" s="2"/>
      <c r="CC73" s="2"/>
      <c r="CD73" s="2"/>
      <c r="CQ73" s="2"/>
    </row>
    <row r="74" spans="1:95" ht="6" customHeight="1">
      <c r="A74" s="65">
        <v>24</v>
      </c>
      <c r="B74" s="24"/>
      <c r="C74" s="66"/>
      <c r="D74" s="66"/>
      <c r="E74" s="66"/>
      <c r="F74" s="66"/>
      <c r="G74" s="66"/>
      <c r="H74" s="66"/>
      <c r="I74" s="66"/>
      <c r="J74" s="66"/>
      <c r="K74" s="67"/>
      <c r="L74" s="67"/>
      <c r="M74" s="67"/>
      <c r="N74" s="67"/>
      <c r="O74" s="96"/>
      <c r="P74" s="96"/>
      <c r="Q74" s="96"/>
      <c r="R74" s="96"/>
      <c r="S74" s="94" t="e">
        <f t="shared" si="1"/>
        <v>#DIV/0!</v>
      </c>
      <c r="T74" s="85">
        <f t="shared" si="2"/>
        <v>0</v>
      </c>
      <c r="U74" s="90"/>
      <c r="AO74" s="2"/>
      <c r="AP74" s="2"/>
      <c r="AQ74" s="2"/>
      <c r="CB74" s="2"/>
      <c r="CC74" s="2"/>
      <c r="CD74" s="2"/>
      <c r="CQ74" s="2"/>
    </row>
    <row r="75" spans="1:95" ht="6" customHeight="1">
      <c r="A75" s="65">
        <v>25</v>
      </c>
      <c r="B75" s="24"/>
      <c r="C75" s="66"/>
      <c r="D75" s="66"/>
      <c r="E75" s="66"/>
      <c r="F75" s="66"/>
      <c r="G75" s="66"/>
      <c r="H75" s="66"/>
      <c r="I75" s="66"/>
      <c r="J75" s="66"/>
      <c r="K75" s="67"/>
      <c r="L75" s="67"/>
      <c r="M75" s="67"/>
      <c r="N75" s="67"/>
      <c r="O75" s="96"/>
      <c r="P75" s="96"/>
      <c r="Q75" s="96"/>
      <c r="R75" s="96"/>
      <c r="S75" s="94" t="e">
        <f t="shared" si="1"/>
        <v>#DIV/0!</v>
      </c>
      <c r="T75" s="85">
        <f t="shared" si="2"/>
        <v>0</v>
      </c>
      <c r="U75" s="90"/>
      <c r="AO75" s="2"/>
      <c r="AP75" s="2"/>
      <c r="AQ75" s="2"/>
      <c r="CB75" s="2"/>
      <c r="CC75" s="2"/>
      <c r="CD75" s="2"/>
      <c r="CQ75" s="2"/>
    </row>
    <row r="76" spans="1:21" ht="6" customHeight="1">
      <c r="A76" s="65">
        <v>26</v>
      </c>
      <c r="B76" s="24"/>
      <c r="C76" s="66"/>
      <c r="D76" s="66"/>
      <c r="E76" s="66"/>
      <c r="F76" s="66"/>
      <c r="G76" s="66"/>
      <c r="H76" s="66"/>
      <c r="I76" s="66"/>
      <c r="J76" s="66"/>
      <c r="K76" s="67"/>
      <c r="L76" s="67"/>
      <c r="M76" s="67"/>
      <c r="N76" s="67"/>
      <c r="O76" s="96"/>
      <c r="P76" s="96"/>
      <c r="Q76" s="96"/>
      <c r="R76" s="96"/>
      <c r="S76" s="94" t="e">
        <f t="shared" si="1"/>
        <v>#DIV/0!</v>
      </c>
      <c r="T76" s="85">
        <f t="shared" si="2"/>
        <v>0</v>
      </c>
      <c r="U76" s="90"/>
    </row>
    <row r="77" spans="1:21" ht="6" customHeight="1">
      <c r="A77" s="65">
        <v>27</v>
      </c>
      <c r="B77" s="24"/>
      <c r="C77" s="66"/>
      <c r="D77" s="66"/>
      <c r="E77" s="66"/>
      <c r="F77" s="66"/>
      <c r="G77" s="66"/>
      <c r="H77" s="66"/>
      <c r="I77" s="66"/>
      <c r="J77" s="66"/>
      <c r="K77" s="67"/>
      <c r="L77" s="67"/>
      <c r="M77" s="67"/>
      <c r="N77" s="67"/>
      <c r="O77" s="96"/>
      <c r="P77" s="96"/>
      <c r="Q77" s="96"/>
      <c r="R77" s="96"/>
      <c r="S77" s="94" t="e">
        <f t="shared" si="1"/>
        <v>#DIV/0!</v>
      </c>
      <c r="T77" s="85">
        <f t="shared" si="2"/>
        <v>0</v>
      </c>
      <c r="U77" s="90"/>
    </row>
    <row r="78" spans="1:21" ht="6" customHeight="1">
      <c r="A78" s="65">
        <v>28</v>
      </c>
      <c r="B78" s="24"/>
      <c r="C78" s="66"/>
      <c r="D78" s="66"/>
      <c r="E78" s="66"/>
      <c r="F78" s="66"/>
      <c r="G78" s="66"/>
      <c r="H78" s="66"/>
      <c r="I78" s="66"/>
      <c r="J78" s="66"/>
      <c r="K78" s="67"/>
      <c r="L78" s="67"/>
      <c r="M78" s="67"/>
      <c r="N78" s="67"/>
      <c r="O78" s="96"/>
      <c r="P78" s="96"/>
      <c r="Q78" s="96"/>
      <c r="R78" s="96"/>
      <c r="S78" s="94" t="e">
        <f t="shared" si="1"/>
        <v>#DIV/0!</v>
      </c>
      <c r="T78" s="85">
        <f t="shared" si="2"/>
        <v>0</v>
      </c>
      <c r="U78" s="90"/>
    </row>
    <row r="79" spans="1:21" ht="6" customHeight="1">
      <c r="A79" s="65">
        <v>29</v>
      </c>
      <c r="B79" s="24"/>
      <c r="C79" s="66"/>
      <c r="D79" s="66"/>
      <c r="E79" s="66"/>
      <c r="F79" s="66"/>
      <c r="G79" s="66"/>
      <c r="H79" s="66"/>
      <c r="I79" s="66"/>
      <c r="J79" s="66"/>
      <c r="K79" s="67"/>
      <c r="L79" s="67"/>
      <c r="M79" s="67"/>
      <c r="N79" s="67"/>
      <c r="O79" s="96"/>
      <c r="P79" s="96"/>
      <c r="Q79" s="96"/>
      <c r="R79" s="96"/>
      <c r="S79" s="94" t="e">
        <f t="shared" si="1"/>
        <v>#DIV/0!</v>
      </c>
      <c r="T79" s="85">
        <f t="shared" si="2"/>
        <v>0</v>
      </c>
      <c r="U79" s="90"/>
    </row>
    <row r="80" spans="1:20" ht="12.75">
      <c r="A80" s="2"/>
      <c r="B80" s="2"/>
      <c r="T80" s="85">
        <f t="shared" si="2"/>
        <v>750</v>
      </c>
    </row>
    <row r="81" spans="1:20" ht="12.75">
      <c r="A81" s="2"/>
      <c r="B81" s="2"/>
      <c r="S81" s="5">
        <v>5</v>
      </c>
      <c r="T81" s="34">
        <f>T80*0.9</f>
        <v>675</v>
      </c>
    </row>
    <row r="82" spans="1:20" ht="12.75">
      <c r="A82" s="2"/>
      <c r="B82" s="2"/>
      <c r="S82" s="5">
        <v>4</v>
      </c>
      <c r="T82" s="34">
        <f>T80*0.75</f>
        <v>562.5</v>
      </c>
    </row>
    <row r="83" spans="1:20" ht="12.75">
      <c r="A83" s="2"/>
      <c r="B83" s="2"/>
      <c r="S83" s="5">
        <v>3</v>
      </c>
      <c r="T83" s="34">
        <f>T80*0.4</f>
        <v>300</v>
      </c>
    </row>
  </sheetData>
  <sheetProtection selectLockedCells="1" selectUnlockedCells="1"/>
  <mergeCells count="54">
    <mergeCell ref="S48:S50"/>
    <mergeCell ref="T48:T50"/>
    <mergeCell ref="C49:C50"/>
    <mergeCell ref="D49:D50"/>
    <mergeCell ref="E49:E50"/>
    <mergeCell ref="F49:F50"/>
    <mergeCell ref="G49:G50"/>
    <mergeCell ref="H49:H50"/>
    <mergeCell ref="I49:I50"/>
    <mergeCell ref="J49:J50"/>
    <mergeCell ref="M49:M50"/>
    <mergeCell ref="R12:R13"/>
    <mergeCell ref="A48:A50"/>
    <mergeCell ref="B48:B50"/>
    <mergeCell ref="C48:Q48"/>
    <mergeCell ref="K49:K50"/>
    <mergeCell ref="L49:L50"/>
    <mergeCell ref="N49:N50"/>
    <mergeCell ref="O49:O50"/>
    <mergeCell ref="P49:P50"/>
    <mergeCell ref="Q49:Q50"/>
    <mergeCell ref="S11:S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B9:F9"/>
    <mergeCell ref="A11:A13"/>
    <mergeCell ref="B11:B13"/>
    <mergeCell ref="C11:Q11"/>
    <mergeCell ref="L12:L13"/>
    <mergeCell ref="M12:M13"/>
    <mergeCell ref="N12:N13"/>
    <mergeCell ref="O12:O13"/>
    <mergeCell ref="P12:P13"/>
    <mergeCell ref="Q12:Q13"/>
    <mergeCell ref="C6:D6"/>
    <mergeCell ref="K6:L6"/>
    <mergeCell ref="E7:I7"/>
    <mergeCell ref="C8:O8"/>
    <mergeCell ref="C4:O4"/>
    <mergeCell ref="T4:U5"/>
    <mergeCell ref="G5:H5"/>
    <mergeCell ref="I5:J5"/>
    <mergeCell ref="C1:O1"/>
    <mergeCell ref="B2:O2"/>
    <mergeCell ref="S2:T2"/>
    <mergeCell ref="G3:O3"/>
    <mergeCell ref="S3:T3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6"/>
  <sheetViews>
    <sheetView tabSelected="1" zoomScalePageLayoutView="0" workbookViewId="0" topLeftCell="A11">
      <selection activeCell="I14" sqref="I14"/>
    </sheetView>
  </sheetViews>
  <sheetFormatPr defaultColWidth="8.875" defaultRowHeight="12.75"/>
  <cols>
    <col min="1" max="1" width="4.125" style="2" customWidth="1"/>
    <col min="2" max="2" width="20.625" style="2" customWidth="1"/>
    <col min="3" max="4" width="6.625" style="2" customWidth="1"/>
    <col min="5" max="5" width="6.50390625" style="2" customWidth="1"/>
    <col min="6" max="6" width="7.00390625" style="2" customWidth="1"/>
    <col min="7" max="7" width="6.00390625" style="2" customWidth="1"/>
    <col min="8" max="8" width="8.00390625" style="2" customWidth="1"/>
    <col min="9" max="9" width="8.625" style="2" customWidth="1"/>
    <col min="10" max="10" width="6.125" style="2" customWidth="1"/>
    <col min="11" max="11" width="6.375" style="2" customWidth="1"/>
    <col min="12" max="12" width="6.50390625" style="2" customWidth="1"/>
    <col min="13" max="13" width="5.375" style="2" customWidth="1"/>
    <col min="14" max="14" width="6.00390625" style="2" customWidth="1"/>
    <col min="15" max="15" width="5.625" style="2" customWidth="1"/>
    <col min="16" max="16" width="7.875" style="2" customWidth="1"/>
    <col min="17" max="17" width="7.625" style="2" customWidth="1"/>
    <col min="18" max="18" width="6.50390625" style="2" customWidth="1"/>
    <col min="19" max="19" width="5.50390625" style="2" customWidth="1"/>
    <col min="20" max="20" width="5.625" style="2" customWidth="1"/>
    <col min="21" max="21" width="5.50390625" style="2" customWidth="1"/>
    <col min="22" max="22" width="6.125" style="2" customWidth="1"/>
    <col min="23" max="23" width="7.125" style="2" customWidth="1"/>
    <col min="24" max="16384" width="8.875" style="2" customWidth="1"/>
  </cols>
  <sheetData>
    <row r="1" spans="2:11" ht="9.75">
      <c r="B1" s="3" t="s">
        <v>0</v>
      </c>
      <c r="C1" s="173"/>
      <c r="D1" s="173"/>
      <c r="E1" s="173"/>
      <c r="F1" s="173"/>
      <c r="G1" s="173"/>
      <c r="H1" s="173"/>
      <c r="I1" s="173"/>
      <c r="J1" s="173"/>
      <c r="K1" s="173"/>
    </row>
    <row r="2" spans="2:18" ht="9.75">
      <c r="B2" s="117" t="s">
        <v>226</v>
      </c>
      <c r="C2" s="117"/>
      <c r="D2" s="117"/>
      <c r="E2" s="117"/>
      <c r="F2" s="117"/>
      <c r="G2" s="117"/>
      <c r="H2" s="117"/>
      <c r="I2" s="117"/>
      <c r="L2" s="97"/>
      <c r="M2" s="2" t="s">
        <v>210</v>
      </c>
      <c r="Q2" s="140" t="s">
        <v>142</v>
      </c>
      <c r="R2" s="140"/>
    </row>
    <row r="3" spans="2:18" ht="9.75">
      <c r="B3" s="132" t="s">
        <v>141</v>
      </c>
      <c r="C3" s="132"/>
      <c r="D3" s="132"/>
      <c r="E3" s="132"/>
      <c r="F3" s="174" t="str">
        <f>Явка!E3</f>
        <v>МЕНЕДЖМЕНТ</v>
      </c>
      <c r="G3" s="174"/>
      <c r="H3" s="174"/>
      <c r="I3" s="174"/>
      <c r="J3" s="174"/>
      <c r="K3" s="174"/>
      <c r="Q3" s="140"/>
      <c r="R3" s="140"/>
    </row>
    <row r="4" spans="2:18" ht="9.75">
      <c r="B4" s="5" t="s">
        <v>7</v>
      </c>
      <c r="C4" s="174" t="str">
        <f>Явка!C4</f>
        <v>080114 Экономика и бухгалтерский учет (по отраслям)</v>
      </c>
      <c r="D4" s="174"/>
      <c r="E4" s="174"/>
      <c r="F4" s="174"/>
      <c r="G4" s="174"/>
      <c r="H4" s="174"/>
      <c r="I4" s="174"/>
      <c r="J4" s="174"/>
      <c r="K4" s="174"/>
      <c r="Q4" s="9" t="s">
        <v>42</v>
      </c>
      <c r="R4" s="9" t="s">
        <v>143</v>
      </c>
    </row>
    <row r="5" spans="3:18" ht="9.75">
      <c r="C5" s="5" t="s">
        <v>10</v>
      </c>
      <c r="D5" s="59">
        <f>Явка!E5</f>
        <v>2</v>
      </c>
      <c r="E5" s="151" t="s">
        <v>11</v>
      </c>
      <c r="F5" s="151"/>
      <c r="G5" s="59" t="str">
        <f>Явка!H5</f>
        <v>147к</v>
      </c>
      <c r="Q5" s="9" t="s">
        <v>144</v>
      </c>
      <c r="R5" s="9">
        <v>5</v>
      </c>
    </row>
    <row r="6" spans="2:18" ht="9.75">
      <c r="B6" s="5" t="s">
        <v>13</v>
      </c>
      <c r="C6" s="12">
        <f>Явка!C6</f>
        <v>90</v>
      </c>
      <c r="D6" s="120" t="s">
        <v>14</v>
      </c>
      <c r="E6" s="120"/>
      <c r="F6" s="120"/>
      <c r="G6" s="59">
        <f>Явка!L6</f>
        <v>64</v>
      </c>
      <c r="H6" s="9" t="s">
        <v>15</v>
      </c>
      <c r="I6" s="12">
        <f>Явка!P6</f>
        <v>32</v>
      </c>
      <c r="L6" s="11" t="s">
        <v>140</v>
      </c>
      <c r="M6" s="11"/>
      <c r="N6" s="176">
        <f>Явка!S7</f>
        <v>42319</v>
      </c>
      <c r="O6" s="176"/>
      <c r="Q6" s="9" t="s">
        <v>145</v>
      </c>
      <c r="R6" s="9">
        <v>4</v>
      </c>
    </row>
    <row r="7" spans="2:18" ht="9.75">
      <c r="B7" s="5" t="s">
        <v>17</v>
      </c>
      <c r="C7" s="12" t="str">
        <f>Явка!C7</f>
        <v>-</v>
      </c>
      <c r="D7" s="120" t="s">
        <v>19</v>
      </c>
      <c r="E7" s="120"/>
      <c r="F7" s="120"/>
      <c r="G7" s="12">
        <f>Явка!J7</f>
        <v>34</v>
      </c>
      <c r="H7" s="9"/>
      <c r="L7" s="9"/>
      <c r="M7" s="9"/>
      <c r="N7" s="60"/>
      <c r="Q7" s="9" t="s">
        <v>146</v>
      </c>
      <c r="R7" s="9">
        <v>3</v>
      </c>
    </row>
    <row r="8" spans="2:18" ht="12.75" customHeight="1">
      <c r="B8" s="5" t="s">
        <v>20</v>
      </c>
      <c r="C8" s="119" t="str">
        <f>Явка!C8</f>
        <v>Склярова Е.Е.</v>
      </c>
      <c r="D8" s="119"/>
      <c r="E8" s="119"/>
      <c r="F8" s="119"/>
      <c r="G8" s="119"/>
      <c r="H8" s="119"/>
      <c r="I8" s="119"/>
      <c r="J8" s="119"/>
      <c r="L8" s="5" t="s">
        <v>1</v>
      </c>
      <c r="O8" s="10"/>
      <c r="P8" s="10"/>
      <c r="Q8" s="9">
        <v>-45</v>
      </c>
      <c r="R8" s="9">
        <v>2</v>
      </c>
    </row>
    <row r="9" spans="2:17" ht="11.25" customHeight="1">
      <c r="B9" s="132" t="s">
        <v>22</v>
      </c>
      <c r="C9" s="132"/>
      <c r="D9" s="132"/>
      <c r="E9" s="132"/>
      <c r="F9" s="132"/>
      <c r="G9" s="3"/>
      <c r="H9" s="17">
        <f>Явка!H9</f>
        <v>27</v>
      </c>
      <c r="I9" s="61" t="s">
        <v>211</v>
      </c>
      <c r="J9" s="17">
        <f>Явка!K9</f>
        <v>32</v>
      </c>
      <c r="L9" s="177">
        <f>825+350+700+470+170</f>
        <v>2515</v>
      </c>
      <c r="M9" s="177"/>
      <c r="N9" s="177"/>
      <c r="O9" s="177"/>
      <c r="P9" s="177"/>
      <c r="Q9" s="10"/>
    </row>
    <row r="10" spans="12:16" ht="6" customHeight="1">
      <c r="L10" s="177"/>
      <c r="M10" s="177"/>
      <c r="N10" s="177"/>
      <c r="O10" s="177"/>
      <c r="P10" s="177"/>
    </row>
    <row r="11" spans="1:25" ht="33" customHeight="1">
      <c r="A11" s="124" t="s">
        <v>28</v>
      </c>
      <c r="B11" s="179" t="s">
        <v>29</v>
      </c>
      <c r="C11" s="175" t="s">
        <v>212</v>
      </c>
      <c r="D11" s="175" t="s">
        <v>213</v>
      </c>
      <c r="E11" s="175" t="s">
        <v>214</v>
      </c>
      <c r="F11" s="175" t="s">
        <v>215</v>
      </c>
      <c r="G11" s="175" t="s">
        <v>216</v>
      </c>
      <c r="H11" s="175" t="s">
        <v>217</v>
      </c>
      <c r="I11" s="175" t="s">
        <v>218</v>
      </c>
      <c r="J11" s="178" t="s">
        <v>219</v>
      </c>
      <c r="K11" s="178"/>
      <c r="L11" s="178"/>
      <c r="M11" s="178"/>
      <c r="N11" s="178"/>
      <c r="O11" s="178"/>
      <c r="P11" s="178" t="s">
        <v>220</v>
      </c>
      <c r="R11" s="102"/>
      <c r="S11" s="102"/>
      <c r="T11" s="102"/>
      <c r="U11" s="102"/>
      <c r="V11" s="102"/>
      <c r="W11" s="102"/>
      <c r="X11" s="102"/>
      <c r="Y11" s="102"/>
    </row>
    <row r="12" spans="1:25" ht="12.75" customHeight="1">
      <c r="A12" s="124"/>
      <c r="B12" s="179"/>
      <c r="C12" s="175"/>
      <c r="D12" s="175"/>
      <c r="E12" s="175"/>
      <c r="F12" s="175"/>
      <c r="G12" s="175"/>
      <c r="H12" s="175"/>
      <c r="I12" s="175"/>
      <c r="J12" s="178" t="s">
        <v>221</v>
      </c>
      <c r="K12" s="178" t="s">
        <v>222</v>
      </c>
      <c r="L12" s="178" t="s">
        <v>223</v>
      </c>
      <c r="M12" s="178" t="s">
        <v>15</v>
      </c>
      <c r="N12" s="178" t="s">
        <v>224</v>
      </c>
      <c r="O12" s="178" t="s">
        <v>225</v>
      </c>
      <c r="P12" s="178"/>
      <c r="R12" s="102"/>
      <c r="S12" s="102"/>
      <c r="T12" s="102"/>
      <c r="U12" s="102"/>
      <c r="V12" s="102"/>
      <c r="W12" s="102"/>
      <c r="X12" s="102"/>
      <c r="Y12" s="102"/>
    </row>
    <row r="13" spans="1:25" ht="13.5" customHeight="1">
      <c r="A13" s="124"/>
      <c r="B13" s="179"/>
      <c r="C13" s="175"/>
      <c r="D13" s="175"/>
      <c r="E13" s="175"/>
      <c r="F13" s="175"/>
      <c r="G13" s="175"/>
      <c r="H13" s="175"/>
      <c r="I13" s="175"/>
      <c r="J13" s="178"/>
      <c r="K13" s="178"/>
      <c r="L13" s="178"/>
      <c r="M13" s="178"/>
      <c r="N13" s="178"/>
      <c r="O13" s="178"/>
      <c r="P13" s="178"/>
      <c r="R13" s="102"/>
      <c r="S13" s="102"/>
      <c r="T13" s="102"/>
      <c r="U13" s="102"/>
      <c r="V13" s="102"/>
      <c r="W13" s="102"/>
      <c r="X13" s="102"/>
      <c r="Y13" s="102"/>
    </row>
    <row r="14" spans="1:25" ht="9.75">
      <c r="A14" s="65">
        <v>1</v>
      </c>
      <c r="B14" s="24" t="str">
        <f>Явка!B14</f>
        <v>Артёмова Жанна</v>
      </c>
      <c r="C14" s="66">
        <f>Явка!AH157+ТЕТ!R15</f>
        <v>216</v>
      </c>
      <c r="D14" s="66">
        <f>Теор!Z14</f>
        <v>273</v>
      </c>
      <c r="E14" s="66">
        <f>Практ!T14</f>
        <v>405</v>
      </c>
      <c r="F14" s="66">
        <f>СРС!S14</f>
        <v>211</v>
      </c>
      <c r="G14" s="66"/>
      <c r="H14" s="31"/>
      <c r="I14" s="98">
        <f aca="true" t="shared" si="0" ref="I14:I28">C14+D14+E14+F14+H14</f>
        <v>1105</v>
      </c>
      <c r="J14" s="66">
        <v>3</v>
      </c>
      <c r="K14" s="99">
        <v>3</v>
      </c>
      <c r="L14" s="66">
        <v>3</v>
      </c>
      <c r="M14" s="66">
        <v>2</v>
      </c>
      <c r="N14" s="66"/>
      <c r="O14" s="98"/>
      <c r="P14" s="100" t="s">
        <v>236</v>
      </c>
      <c r="R14" s="102"/>
      <c r="S14" s="102"/>
      <c r="T14" s="102"/>
      <c r="U14" s="102"/>
      <c r="V14" s="102"/>
      <c r="W14" s="102"/>
      <c r="X14" s="102"/>
      <c r="Y14" s="102"/>
    </row>
    <row r="15" spans="1:25" ht="9.75">
      <c r="A15" s="65">
        <v>2</v>
      </c>
      <c r="B15" s="24" t="str">
        <f>Явка!B15</f>
        <v>Беляева Наталья</v>
      </c>
      <c r="C15" s="66">
        <f>Явка!AH158+ТЕТ!R16</f>
        <v>297</v>
      </c>
      <c r="D15" s="66">
        <f>Теор!Z15</f>
        <v>228</v>
      </c>
      <c r="E15" s="66">
        <f>Практ!T15</f>
        <v>596</v>
      </c>
      <c r="F15" s="66">
        <f>СРС!S15</f>
        <v>535</v>
      </c>
      <c r="G15" s="66"/>
      <c r="H15" s="31"/>
      <c r="I15" s="184">
        <f t="shared" si="0"/>
        <v>1656</v>
      </c>
      <c r="J15" s="66">
        <v>3</v>
      </c>
      <c r="K15" s="99">
        <v>3</v>
      </c>
      <c r="L15" s="66">
        <v>3</v>
      </c>
      <c r="M15" s="66">
        <v>4</v>
      </c>
      <c r="N15" s="66"/>
      <c r="O15" s="98"/>
      <c r="P15" s="184">
        <v>3</v>
      </c>
      <c r="R15" s="102"/>
      <c r="S15" s="102"/>
      <c r="T15" s="102"/>
      <c r="U15" s="102"/>
      <c r="V15" s="102"/>
      <c r="W15" s="102"/>
      <c r="X15" s="102"/>
      <c r="Y15" s="102"/>
    </row>
    <row r="16" spans="1:25" ht="9.75">
      <c r="A16" s="65">
        <v>3</v>
      </c>
      <c r="B16" s="24" t="str">
        <f>Явка!B16</f>
        <v>Гирлина Анна</v>
      </c>
      <c r="C16" s="66">
        <f>Явка!AH159+ТЕТ!R17</f>
        <v>60</v>
      </c>
      <c r="D16" s="66">
        <f>Теор!Z16</f>
        <v>0</v>
      </c>
      <c r="E16" s="66">
        <f>Практ!T16</f>
        <v>100</v>
      </c>
      <c r="F16" s="66">
        <f>СРС!S16</f>
        <v>0</v>
      </c>
      <c r="G16" s="66"/>
      <c r="H16" s="31"/>
      <c r="I16" s="98">
        <f t="shared" si="0"/>
        <v>160</v>
      </c>
      <c r="J16" s="66">
        <v>2</v>
      </c>
      <c r="K16" s="99" t="s">
        <v>235</v>
      </c>
      <c r="L16" s="66">
        <v>2</v>
      </c>
      <c r="M16" s="66" t="s">
        <v>235</v>
      </c>
      <c r="N16" s="66"/>
      <c r="O16" s="98"/>
      <c r="P16" s="100" t="s">
        <v>235</v>
      </c>
      <c r="R16" s="102"/>
      <c r="S16" s="102"/>
      <c r="T16" s="102"/>
      <c r="U16" s="102"/>
      <c r="V16" s="102"/>
      <c r="W16" s="102"/>
      <c r="X16" s="102"/>
      <c r="Y16" s="102"/>
    </row>
    <row r="17" spans="1:25" ht="9.75">
      <c r="A17" s="65">
        <v>4</v>
      </c>
      <c r="B17" s="24" t="str">
        <f>Явка!B17</f>
        <v>Дуль Марина</v>
      </c>
      <c r="C17" s="66">
        <f>Явка!AH160+ТЕТ!R18</f>
        <v>198</v>
      </c>
      <c r="D17" s="66">
        <f>Теор!Z17</f>
        <v>0</v>
      </c>
      <c r="E17" s="66">
        <f>Практ!T17</f>
        <v>345</v>
      </c>
      <c r="F17" s="66">
        <f>СРС!S17</f>
        <v>0</v>
      </c>
      <c r="G17" s="66"/>
      <c r="H17" s="31"/>
      <c r="I17" s="98">
        <f t="shared" si="0"/>
        <v>543</v>
      </c>
      <c r="J17" s="66">
        <v>2</v>
      </c>
      <c r="K17" s="99" t="s">
        <v>235</v>
      </c>
      <c r="L17" s="66">
        <v>2</v>
      </c>
      <c r="M17" s="66" t="s">
        <v>235</v>
      </c>
      <c r="N17" s="66"/>
      <c r="O17" s="98"/>
      <c r="P17" s="100" t="s">
        <v>235</v>
      </c>
      <c r="R17" s="102"/>
      <c r="S17" s="102"/>
      <c r="T17" s="102"/>
      <c r="U17" s="102"/>
      <c r="V17" s="102"/>
      <c r="W17" s="102"/>
      <c r="X17" s="102"/>
      <c r="Y17" s="102"/>
    </row>
    <row r="18" spans="1:25" ht="9.75">
      <c r="A18" s="65">
        <v>5</v>
      </c>
      <c r="B18" s="24" t="str">
        <f>Явка!B18</f>
        <v>Залинян Менуа</v>
      </c>
      <c r="C18" s="66">
        <f>Явка!AH161+ТЕТ!R19</f>
        <v>470</v>
      </c>
      <c r="D18" s="66">
        <f>Теор!Z18</f>
        <v>285</v>
      </c>
      <c r="E18" s="66">
        <f>Практ!T18</f>
        <v>383</v>
      </c>
      <c r="F18" s="66">
        <f>СРС!S18</f>
        <v>288</v>
      </c>
      <c r="G18" s="66"/>
      <c r="H18" s="31"/>
      <c r="I18" s="184">
        <f t="shared" si="0"/>
        <v>1426</v>
      </c>
      <c r="J18" s="66">
        <v>5</v>
      </c>
      <c r="K18" s="99">
        <v>3</v>
      </c>
      <c r="L18" s="66">
        <v>3</v>
      </c>
      <c r="M18" s="66">
        <v>2</v>
      </c>
      <c r="N18" s="66"/>
      <c r="O18" s="98"/>
      <c r="P18" s="184">
        <v>3</v>
      </c>
      <c r="R18" s="102"/>
      <c r="S18" s="102"/>
      <c r="T18" s="102"/>
      <c r="U18" s="102"/>
      <c r="V18" s="102"/>
      <c r="W18" s="102"/>
      <c r="X18" s="102"/>
      <c r="Y18" s="102"/>
    </row>
    <row r="19" spans="1:25" ht="9.75">
      <c r="A19" s="65">
        <v>6</v>
      </c>
      <c r="B19" s="24" t="str">
        <f>Явка!B19</f>
        <v>Кошелёва Елена</v>
      </c>
      <c r="C19" s="66">
        <f>Явка!AH162+ТЕТ!R20</f>
        <v>440</v>
      </c>
      <c r="D19" s="66">
        <f>Теор!Z19</f>
        <v>396</v>
      </c>
      <c r="E19" s="66">
        <f>Практ!T19</f>
        <v>796</v>
      </c>
      <c r="F19" s="66">
        <f>СРС!S19</f>
        <v>958</v>
      </c>
      <c r="G19" s="66"/>
      <c r="H19" s="31"/>
      <c r="I19" s="182">
        <f t="shared" si="0"/>
        <v>2590</v>
      </c>
      <c r="J19" s="66">
        <v>5</v>
      </c>
      <c r="K19" s="99">
        <v>4</v>
      </c>
      <c r="L19" s="66">
        <v>5</v>
      </c>
      <c r="M19" s="66">
        <v>5</v>
      </c>
      <c r="N19" s="66"/>
      <c r="O19" s="98"/>
      <c r="P19" s="182">
        <v>5</v>
      </c>
      <c r="R19" s="102"/>
      <c r="S19" s="102"/>
      <c r="T19" s="102"/>
      <c r="U19" s="102"/>
      <c r="V19" s="102"/>
      <c r="W19" s="102"/>
      <c r="X19" s="102"/>
      <c r="Y19" s="102"/>
    </row>
    <row r="20" spans="1:25" ht="9.75">
      <c r="A20" s="65">
        <v>7</v>
      </c>
      <c r="B20" s="24" t="str">
        <f>Явка!B20</f>
        <v>Кузнецова Анжелика</v>
      </c>
      <c r="C20" s="66">
        <f>Явка!AH163+ТЕТ!R21</f>
        <v>480</v>
      </c>
      <c r="D20" s="66">
        <f>Теор!Z20</f>
        <v>397</v>
      </c>
      <c r="E20" s="66">
        <f>Практ!T20</f>
        <v>797</v>
      </c>
      <c r="F20" s="66">
        <f>СРС!S20</f>
        <v>957</v>
      </c>
      <c r="G20" s="66"/>
      <c r="H20" s="31"/>
      <c r="I20" s="182">
        <f t="shared" si="0"/>
        <v>2631</v>
      </c>
      <c r="J20" s="66">
        <v>5</v>
      </c>
      <c r="K20" s="99">
        <v>4</v>
      </c>
      <c r="L20" s="66">
        <v>5</v>
      </c>
      <c r="M20" s="66">
        <v>5</v>
      </c>
      <c r="N20" s="66"/>
      <c r="O20" s="98"/>
      <c r="P20" s="182">
        <v>5</v>
      </c>
      <c r="R20" s="102"/>
      <c r="S20" s="102"/>
      <c r="T20" s="102"/>
      <c r="U20" s="102"/>
      <c r="V20" s="102"/>
      <c r="W20" s="102"/>
      <c r="X20" s="102"/>
      <c r="Y20" s="102"/>
    </row>
    <row r="21" spans="1:25" ht="9.75">
      <c r="A21" s="65">
        <v>8</v>
      </c>
      <c r="B21" s="24" t="str">
        <f>Явка!B21</f>
        <v>Ли Александра</v>
      </c>
      <c r="C21" s="66">
        <f>Явка!AH164+ТЕТ!R22</f>
        <v>458</v>
      </c>
      <c r="D21" s="66">
        <f>Теор!Z21</f>
        <v>355</v>
      </c>
      <c r="E21" s="66">
        <f>Практ!T21</f>
        <v>755</v>
      </c>
      <c r="F21" s="66">
        <f>СРС!S21</f>
        <v>823</v>
      </c>
      <c r="G21" s="66"/>
      <c r="H21" s="31"/>
      <c r="I21" s="182">
        <f t="shared" si="0"/>
        <v>2391</v>
      </c>
      <c r="J21" s="66">
        <v>5</v>
      </c>
      <c r="K21" s="99">
        <v>3</v>
      </c>
      <c r="L21" s="66">
        <v>5</v>
      </c>
      <c r="M21" s="66">
        <v>5</v>
      </c>
      <c r="N21" s="66"/>
      <c r="O21" s="98"/>
      <c r="P21" s="182">
        <v>5</v>
      </c>
      <c r="R21" s="102"/>
      <c r="S21" s="102"/>
      <c r="T21" s="102"/>
      <c r="U21" s="102"/>
      <c r="V21" s="102"/>
      <c r="W21" s="102"/>
      <c r="X21" s="102"/>
      <c r="Y21" s="102"/>
    </row>
    <row r="22" spans="1:25" ht="9.75">
      <c r="A22" s="65">
        <v>9</v>
      </c>
      <c r="B22" s="24" t="str">
        <f>Явка!B22</f>
        <v>Паринова Светлана</v>
      </c>
      <c r="C22" s="66">
        <f>Явка!AH165+ТЕТ!R23</f>
        <v>440</v>
      </c>
      <c r="D22" s="66">
        <f>Теор!Z22</f>
        <v>456</v>
      </c>
      <c r="E22" s="66">
        <f>Практ!T22</f>
        <v>784</v>
      </c>
      <c r="F22" s="66">
        <f>СРС!S22</f>
        <v>987</v>
      </c>
      <c r="G22" s="66"/>
      <c r="H22" s="31"/>
      <c r="I22" s="182">
        <f t="shared" si="0"/>
        <v>2667</v>
      </c>
      <c r="J22" s="66">
        <v>5</v>
      </c>
      <c r="K22" s="99">
        <v>5</v>
      </c>
      <c r="L22" s="66">
        <v>5</v>
      </c>
      <c r="M22" s="66">
        <v>5</v>
      </c>
      <c r="N22" s="66"/>
      <c r="O22" s="98"/>
      <c r="P22" s="182">
        <v>5</v>
      </c>
      <c r="R22" s="102"/>
      <c r="S22" s="102"/>
      <c r="T22" s="102"/>
      <c r="U22" s="102"/>
      <c r="V22" s="102"/>
      <c r="W22" s="102"/>
      <c r="X22" s="102"/>
      <c r="Y22" s="102"/>
    </row>
    <row r="23" spans="1:25" ht="9.75">
      <c r="A23" s="65">
        <v>10</v>
      </c>
      <c r="B23" s="24" t="str">
        <f>Явка!B23</f>
        <v>Пахомова Ольга</v>
      </c>
      <c r="C23" s="66">
        <f>Явка!AH166+ТЕТ!R24</f>
        <v>418</v>
      </c>
      <c r="D23" s="66">
        <f>Теор!Z23</f>
        <v>194</v>
      </c>
      <c r="E23" s="66">
        <f>Практ!T23</f>
        <v>693</v>
      </c>
      <c r="F23" s="66">
        <f>СРС!S23</f>
        <v>812</v>
      </c>
      <c r="G23" s="66"/>
      <c r="H23" s="31"/>
      <c r="I23" s="183">
        <f t="shared" si="0"/>
        <v>2117</v>
      </c>
      <c r="J23" s="66">
        <v>5</v>
      </c>
      <c r="K23" s="99">
        <v>2</v>
      </c>
      <c r="L23" s="66">
        <v>4</v>
      </c>
      <c r="M23" s="66">
        <v>5</v>
      </c>
      <c r="N23" s="66"/>
      <c r="O23" s="98"/>
      <c r="P23" s="183">
        <v>4</v>
      </c>
      <c r="R23" s="102"/>
      <c r="S23" s="102"/>
      <c r="T23" s="102"/>
      <c r="U23" s="102"/>
      <c r="V23" s="102"/>
      <c r="W23" s="102"/>
      <c r="X23" s="102"/>
      <c r="Y23" s="102"/>
    </row>
    <row r="24" spans="1:25" ht="9.75">
      <c r="A24" s="65">
        <v>11</v>
      </c>
      <c r="B24" s="24" t="str">
        <f>Явка!B24</f>
        <v>Перегудова Алина</v>
      </c>
      <c r="C24" s="66">
        <f>Явка!AH167+ТЕТ!R25</f>
        <v>434</v>
      </c>
      <c r="D24" s="66">
        <f>Теор!Z24</f>
        <v>365</v>
      </c>
      <c r="E24" s="66">
        <f>Практ!T24</f>
        <v>715</v>
      </c>
      <c r="F24" s="66">
        <f>СРС!S24</f>
        <v>546</v>
      </c>
      <c r="G24" s="66"/>
      <c r="H24" s="31"/>
      <c r="I24" s="183">
        <f t="shared" si="0"/>
        <v>2060</v>
      </c>
      <c r="J24" s="66">
        <v>5</v>
      </c>
      <c r="K24" s="99">
        <v>4</v>
      </c>
      <c r="L24" s="66">
        <v>4</v>
      </c>
      <c r="M24" s="66">
        <v>4</v>
      </c>
      <c r="N24" s="66"/>
      <c r="O24" s="98"/>
      <c r="P24" s="183">
        <v>4</v>
      </c>
      <c r="R24" s="102"/>
      <c r="S24" s="102"/>
      <c r="T24" s="102"/>
      <c r="U24" s="102"/>
      <c r="V24" s="102"/>
      <c r="W24" s="102"/>
      <c r="X24" s="102"/>
      <c r="Y24" s="102"/>
    </row>
    <row r="25" spans="1:25" ht="9.75">
      <c r="A25" s="65">
        <v>12</v>
      </c>
      <c r="B25" s="24" t="str">
        <f>Явка!B25</f>
        <v>Сарычева Екатерина</v>
      </c>
      <c r="C25" s="66">
        <f>Явка!AH168+ТЕТ!R26</f>
        <v>460</v>
      </c>
      <c r="D25" s="66">
        <f>Теор!Z25</f>
        <v>315</v>
      </c>
      <c r="E25" s="66">
        <f>Практ!T25</f>
        <v>766</v>
      </c>
      <c r="F25" s="66">
        <f>СРС!S25</f>
        <v>771</v>
      </c>
      <c r="G25" s="66"/>
      <c r="H25" s="31"/>
      <c r="I25" s="182">
        <f t="shared" si="0"/>
        <v>2312</v>
      </c>
      <c r="J25" s="66">
        <v>5</v>
      </c>
      <c r="K25" s="99">
        <v>3</v>
      </c>
      <c r="L25" s="66">
        <v>5</v>
      </c>
      <c r="M25" s="66">
        <v>5</v>
      </c>
      <c r="N25" s="66"/>
      <c r="O25" s="98"/>
      <c r="P25" s="182">
        <v>5</v>
      </c>
      <c r="R25" s="102"/>
      <c r="S25" s="102"/>
      <c r="T25" s="102"/>
      <c r="U25" s="102"/>
      <c r="V25" s="102"/>
      <c r="W25" s="102"/>
      <c r="X25" s="102"/>
      <c r="Y25" s="102"/>
    </row>
    <row r="26" spans="1:25" ht="9.75">
      <c r="A26" s="65">
        <v>13</v>
      </c>
      <c r="B26" s="24" t="str">
        <f>Явка!B26</f>
        <v>Стопкина Татьяна</v>
      </c>
      <c r="C26" s="66">
        <f>Явка!AH169+ТЕТ!R27</f>
        <v>313</v>
      </c>
      <c r="D26" s="66">
        <f>Теор!Z26</f>
        <v>309</v>
      </c>
      <c r="E26" s="66">
        <f>Практ!T26</f>
        <v>618</v>
      </c>
      <c r="F26" s="66">
        <f>СРС!S26</f>
        <v>856</v>
      </c>
      <c r="G26" s="66"/>
      <c r="H26" s="31"/>
      <c r="I26" s="183">
        <f t="shared" si="0"/>
        <v>2096</v>
      </c>
      <c r="J26" s="66">
        <v>3</v>
      </c>
      <c r="K26" s="99">
        <v>3</v>
      </c>
      <c r="L26" s="66">
        <v>4</v>
      </c>
      <c r="M26" s="66">
        <v>5</v>
      </c>
      <c r="N26" s="66"/>
      <c r="O26" s="98"/>
      <c r="P26" s="183">
        <v>4</v>
      </c>
      <c r="R26" s="102"/>
      <c r="S26" s="102"/>
      <c r="T26" s="102"/>
      <c r="U26" s="102"/>
      <c r="V26" s="102"/>
      <c r="W26" s="102"/>
      <c r="X26" s="102"/>
      <c r="Y26" s="102"/>
    </row>
    <row r="27" spans="1:25" ht="9.75">
      <c r="A27" s="65">
        <v>14</v>
      </c>
      <c r="B27" s="24" t="str">
        <f>Явка!B27</f>
        <v>Терехова Анастасия</v>
      </c>
      <c r="C27" s="66">
        <f>Явка!AH170+ТЕТ!R28</f>
        <v>254</v>
      </c>
      <c r="D27" s="66">
        <f>Теор!Z27</f>
        <v>174</v>
      </c>
      <c r="E27" s="66">
        <f>Практ!T27</f>
        <v>587</v>
      </c>
      <c r="F27" s="66">
        <f>СРС!S27</f>
        <v>125</v>
      </c>
      <c r="G27" s="66"/>
      <c r="H27" s="31"/>
      <c r="I27" s="98">
        <f t="shared" si="0"/>
        <v>1140</v>
      </c>
      <c r="J27" s="66">
        <v>3</v>
      </c>
      <c r="K27" s="99">
        <v>2</v>
      </c>
      <c r="L27" s="66">
        <v>3</v>
      </c>
      <c r="M27" s="66">
        <v>2</v>
      </c>
      <c r="N27" s="66"/>
      <c r="O27" s="98"/>
      <c r="P27" s="100" t="s">
        <v>236</v>
      </c>
      <c r="R27" s="102"/>
      <c r="S27" s="102"/>
      <c r="T27" s="102"/>
      <c r="U27" s="102"/>
      <c r="V27" s="102"/>
      <c r="W27" s="102"/>
      <c r="X27" s="102"/>
      <c r="Y27" s="102"/>
    </row>
    <row r="28" spans="1:25" ht="9.75">
      <c r="A28" s="65">
        <v>15</v>
      </c>
      <c r="B28" s="24" t="str">
        <f>Явка!B28</f>
        <v>Черенкова Елена</v>
      </c>
      <c r="C28" s="66">
        <f>Явка!AH171+ТЕТ!R29</f>
        <v>50</v>
      </c>
      <c r="D28" s="66">
        <f>Теор!Z28</f>
        <v>0</v>
      </c>
      <c r="E28" s="66">
        <f>Практ!T28</f>
        <v>0</v>
      </c>
      <c r="F28" s="66">
        <f>СРС!S28</f>
        <v>0</v>
      </c>
      <c r="G28" s="66"/>
      <c r="H28" s="31"/>
      <c r="I28" s="98">
        <f t="shared" si="0"/>
        <v>50</v>
      </c>
      <c r="J28" s="66">
        <v>2</v>
      </c>
      <c r="K28" s="99" t="s">
        <v>235</v>
      </c>
      <c r="L28" s="66" t="s">
        <v>235</v>
      </c>
      <c r="M28" s="66" t="s">
        <v>235</v>
      </c>
      <c r="N28" s="66"/>
      <c r="O28" s="98"/>
      <c r="P28" s="100" t="s">
        <v>235</v>
      </c>
      <c r="R28" s="102"/>
      <c r="S28" s="102"/>
      <c r="T28" s="102"/>
      <c r="U28" s="102"/>
      <c r="V28" s="102"/>
      <c r="W28" s="102"/>
      <c r="X28" s="102"/>
      <c r="Y28" s="102"/>
    </row>
    <row r="29" spans="1:25" ht="3" customHeight="1">
      <c r="A29" s="65">
        <v>16</v>
      </c>
      <c r="B29" s="24"/>
      <c r="C29" s="66"/>
      <c r="D29" s="66"/>
      <c r="E29" s="66"/>
      <c r="F29" s="66"/>
      <c r="G29" s="66"/>
      <c r="H29" s="31"/>
      <c r="I29" s="98"/>
      <c r="J29" s="66"/>
      <c r="K29" s="99"/>
      <c r="L29" s="66"/>
      <c r="M29" s="66"/>
      <c r="N29" s="66"/>
      <c r="O29" s="98"/>
      <c r="P29" s="100"/>
      <c r="R29" s="102"/>
      <c r="S29" s="102"/>
      <c r="T29" s="102"/>
      <c r="U29" s="102"/>
      <c r="V29" s="102"/>
      <c r="W29" s="102"/>
      <c r="X29" s="102"/>
      <c r="Y29" s="102"/>
    </row>
    <row r="30" spans="1:25" ht="3" customHeight="1">
      <c r="A30" s="65">
        <v>17</v>
      </c>
      <c r="B30" s="24"/>
      <c r="C30" s="66"/>
      <c r="D30" s="66"/>
      <c r="E30" s="66"/>
      <c r="F30" s="66"/>
      <c r="G30" s="66"/>
      <c r="H30" s="31"/>
      <c r="I30" s="98"/>
      <c r="J30" s="66"/>
      <c r="K30" s="99"/>
      <c r="L30" s="66"/>
      <c r="M30" s="66"/>
      <c r="N30" s="66"/>
      <c r="O30" s="98"/>
      <c r="P30" s="100"/>
      <c r="R30" s="102"/>
      <c r="S30" s="102"/>
      <c r="T30" s="102"/>
      <c r="U30" s="102"/>
      <c r="V30" s="102"/>
      <c r="W30" s="102"/>
      <c r="X30" s="102"/>
      <c r="Y30" s="102"/>
    </row>
    <row r="31" spans="1:25" ht="3" customHeight="1">
      <c r="A31" s="65">
        <v>18</v>
      </c>
      <c r="B31" s="24"/>
      <c r="C31" s="66"/>
      <c r="D31" s="66"/>
      <c r="E31" s="66"/>
      <c r="F31" s="66"/>
      <c r="G31" s="66"/>
      <c r="H31" s="31"/>
      <c r="I31" s="98"/>
      <c r="J31" s="66"/>
      <c r="K31" s="99"/>
      <c r="L31" s="66"/>
      <c r="M31" s="66"/>
      <c r="N31" s="66"/>
      <c r="O31" s="98"/>
      <c r="P31" s="100"/>
      <c r="R31" s="102"/>
      <c r="S31" s="102"/>
      <c r="T31" s="102"/>
      <c r="U31" s="102"/>
      <c r="V31" s="102"/>
      <c r="W31" s="102"/>
      <c r="X31" s="102"/>
      <c r="Y31" s="102"/>
    </row>
    <row r="32" spans="1:25" ht="3" customHeight="1">
      <c r="A32" s="65">
        <v>19</v>
      </c>
      <c r="B32" s="24"/>
      <c r="C32" s="66"/>
      <c r="D32" s="66"/>
      <c r="E32" s="66"/>
      <c r="F32" s="66"/>
      <c r="G32" s="66"/>
      <c r="H32" s="31"/>
      <c r="I32" s="98"/>
      <c r="J32" s="66"/>
      <c r="K32" s="99"/>
      <c r="L32" s="66"/>
      <c r="M32" s="66"/>
      <c r="N32" s="66"/>
      <c r="O32" s="98"/>
      <c r="P32" s="100"/>
      <c r="R32" s="102"/>
      <c r="S32" s="102"/>
      <c r="T32" s="102"/>
      <c r="U32" s="102"/>
      <c r="V32" s="102"/>
      <c r="W32" s="102"/>
      <c r="X32" s="102"/>
      <c r="Y32" s="102"/>
    </row>
    <row r="33" spans="1:25" ht="3" customHeight="1">
      <c r="A33" s="65">
        <v>20</v>
      </c>
      <c r="B33" s="24"/>
      <c r="C33" s="66"/>
      <c r="D33" s="66"/>
      <c r="E33" s="66"/>
      <c r="F33" s="66"/>
      <c r="G33" s="66"/>
      <c r="H33" s="31"/>
      <c r="I33" s="98"/>
      <c r="J33" s="66"/>
      <c r="K33" s="99"/>
      <c r="L33" s="66"/>
      <c r="M33" s="66"/>
      <c r="N33" s="66"/>
      <c r="O33" s="98"/>
      <c r="P33" s="100"/>
      <c r="R33" s="102"/>
      <c r="S33" s="102"/>
      <c r="T33" s="102"/>
      <c r="U33" s="102"/>
      <c r="V33" s="102"/>
      <c r="W33" s="102"/>
      <c r="X33" s="102"/>
      <c r="Y33" s="102"/>
    </row>
    <row r="34" spans="1:25" ht="3" customHeight="1">
      <c r="A34" s="65">
        <v>21</v>
      </c>
      <c r="B34" s="24"/>
      <c r="C34" s="66"/>
      <c r="D34" s="66"/>
      <c r="E34" s="66"/>
      <c r="F34" s="66"/>
      <c r="G34" s="66"/>
      <c r="H34" s="31"/>
      <c r="I34" s="98"/>
      <c r="J34" s="66"/>
      <c r="K34" s="99"/>
      <c r="L34" s="66"/>
      <c r="M34" s="66"/>
      <c r="N34" s="66"/>
      <c r="O34" s="98"/>
      <c r="P34" s="100"/>
      <c r="R34" s="102"/>
      <c r="S34" s="102"/>
      <c r="T34" s="102"/>
      <c r="U34" s="102"/>
      <c r="V34" s="102"/>
      <c r="W34" s="102"/>
      <c r="X34" s="102"/>
      <c r="Y34" s="102"/>
    </row>
    <row r="35" spans="1:25" ht="3" customHeight="1">
      <c r="A35" s="65">
        <v>22</v>
      </c>
      <c r="B35" s="24"/>
      <c r="C35" s="66"/>
      <c r="D35" s="66"/>
      <c r="E35" s="66"/>
      <c r="F35" s="66"/>
      <c r="G35" s="66"/>
      <c r="H35" s="31"/>
      <c r="I35" s="98"/>
      <c r="J35" s="66"/>
      <c r="K35" s="99"/>
      <c r="L35" s="66"/>
      <c r="M35" s="66"/>
      <c r="N35" s="66"/>
      <c r="O35" s="98"/>
      <c r="P35" s="100"/>
      <c r="R35" s="102"/>
      <c r="S35" s="102"/>
      <c r="T35" s="102"/>
      <c r="U35" s="102"/>
      <c r="V35" s="102"/>
      <c r="W35" s="102"/>
      <c r="X35" s="102"/>
      <c r="Y35" s="102"/>
    </row>
    <row r="36" spans="1:25" ht="3" customHeight="1">
      <c r="A36" s="65">
        <v>23</v>
      </c>
      <c r="B36" s="24"/>
      <c r="C36" s="66"/>
      <c r="D36" s="66"/>
      <c r="E36" s="66"/>
      <c r="F36" s="66"/>
      <c r="G36" s="66"/>
      <c r="H36" s="31"/>
      <c r="I36" s="98"/>
      <c r="J36" s="66"/>
      <c r="K36" s="99"/>
      <c r="L36" s="66"/>
      <c r="M36" s="66"/>
      <c r="N36" s="66"/>
      <c r="O36" s="98"/>
      <c r="P36" s="100"/>
      <c r="R36" s="102"/>
      <c r="S36" s="102"/>
      <c r="T36" s="102"/>
      <c r="U36" s="102"/>
      <c r="V36" s="102"/>
      <c r="W36" s="102"/>
      <c r="X36" s="102"/>
      <c r="Y36" s="102"/>
    </row>
    <row r="37" spans="1:25" ht="3" customHeight="1">
      <c r="A37" s="65">
        <v>24</v>
      </c>
      <c r="B37" s="24"/>
      <c r="C37" s="66"/>
      <c r="D37" s="66"/>
      <c r="E37" s="66"/>
      <c r="F37" s="66"/>
      <c r="G37" s="66"/>
      <c r="H37" s="31"/>
      <c r="I37" s="98"/>
      <c r="J37" s="66"/>
      <c r="K37" s="99"/>
      <c r="L37" s="66"/>
      <c r="M37" s="66"/>
      <c r="N37" s="66"/>
      <c r="O37" s="98"/>
      <c r="P37" s="100"/>
      <c r="R37" s="102"/>
      <c r="S37" s="102"/>
      <c r="T37" s="102"/>
      <c r="U37" s="102"/>
      <c r="V37" s="102"/>
      <c r="W37" s="102"/>
      <c r="X37" s="102"/>
      <c r="Y37" s="102"/>
    </row>
    <row r="38" spans="1:25" ht="3" customHeight="1">
      <c r="A38" s="65">
        <v>25</v>
      </c>
      <c r="B38" s="24"/>
      <c r="C38" s="66"/>
      <c r="D38" s="66"/>
      <c r="E38" s="66"/>
      <c r="F38" s="66"/>
      <c r="G38" s="66"/>
      <c r="H38" s="31"/>
      <c r="I38" s="98"/>
      <c r="J38" s="66"/>
      <c r="K38" s="99"/>
      <c r="L38" s="66"/>
      <c r="M38" s="66"/>
      <c r="N38" s="66"/>
      <c r="O38" s="98"/>
      <c r="P38" s="100"/>
      <c r="R38" s="102"/>
      <c r="S38" s="102"/>
      <c r="T38" s="102"/>
      <c r="U38" s="102"/>
      <c r="V38" s="102"/>
      <c r="W38" s="102"/>
      <c r="X38" s="102"/>
      <c r="Y38" s="102"/>
    </row>
    <row r="39" spans="1:25" ht="3" customHeight="1">
      <c r="A39" s="65">
        <v>26</v>
      </c>
      <c r="B39" s="24"/>
      <c r="C39" s="66"/>
      <c r="D39" s="66"/>
      <c r="E39" s="66"/>
      <c r="F39" s="66"/>
      <c r="G39" s="66"/>
      <c r="H39" s="31"/>
      <c r="I39" s="98"/>
      <c r="J39" s="66"/>
      <c r="K39" s="99"/>
      <c r="L39" s="66"/>
      <c r="M39" s="66"/>
      <c r="N39" s="66"/>
      <c r="O39" s="98"/>
      <c r="P39" s="100"/>
      <c r="R39" s="102"/>
      <c r="S39" s="102"/>
      <c r="T39" s="102"/>
      <c r="U39" s="102"/>
      <c r="V39" s="102"/>
      <c r="W39" s="102"/>
      <c r="X39" s="102"/>
      <c r="Y39" s="102"/>
    </row>
    <row r="40" spans="1:25" ht="3" customHeight="1">
      <c r="A40" s="65">
        <v>27</v>
      </c>
      <c r="B40" s="24"/>
      <c r="C40" s="66"/>
      <c r="D40" s="66"/>
      <c r="E40" s="66"/>
      <c r="F40" s="66"/>
      <c r="G40" s="66"/>
      <c r="H40" s="31"/>
      <c r="I40" s="98"/>
      <c r="J40" s="66"/>
      <c r="K40" s="99"/>
      <c r="L40" s="66"/>
      <c r="M40" s="66"/>
      <c r="N40" s="66"/>
      <c r="O40" s="98"/>
      <c r="P40" s="100"/>
      <c r="R40" s="102"/>
      <c r="S40" s="102"/>
      <c r="T40" s="102"/>
      <c r="U40" s="102"/>
      <c r="V40" s="102"/>
      <c r="W40" s="102"/>
      <c r="X40" s="102"/>
      <c r="Y40" s="102"/>
    </row>
    <row r="41" spans="1:25" ht="3" customHeight="1">
      <c r="A41" s="65">
        <v>28</v>
      </c>
      <c r="B41" s="24"/>
      <c r="C41" s="66"/>
      <c r="D41" s="66"/>
      <c r="E41" s="66"/>
      <c r="F41" s="66"/>
      <c r="G41" s="66"/>
      <c r="H41" s="31"/>
      <c r="I41" s="98"/>
      <c r="J41" s="66"/>
      <c r="K41" s="99"/>
      <c r="L41" s="66"/>
      <c r="M41" s="66"/>
      <c r="N41" s="66"/>
      <c r="O41" s="98"/>
      <c r="P41" s="100"/>
      <c r="R41" s="102"/>
      <c r="S41" s="102"/>
      <c r="T41" s="102"/>
      <c r="U41" s="102"/>
      <c r="V41" s="102"/>
      <c r="W41" s="102"/>
      <c r="X41" s="102"/>
      <c r="Y41" s="102"/>
    </row>
    <row r="42" spans="1:25" ht="3" customHeight="1">
      <c r="A42" s="65">
        <v>29</v>
      </c>
      <c r="B42" s="24"/>
      <c r="C42" s="66"/>
      <c r="D42" s="66"/>
      <c r="E42" s="66"/>
      <c r="F42" s="66"/>
      <c r="G42" s="66"/>
      <c r="H42" s="31"/>
      <c r="I42" s="98"/>
      <c r="J42" s="66"/>
      <c r="K42" s="99"/>
      <c r="L42" s="66"/>
      <c r="M42" s="66"/>
      <c r="N42" s="66"/>
      <c r="O42" s="98"/>
      <c r="P42" s="100"/>
      <c r="R42" s="102"/>
      <c r="S42" s="102"/>
      <c r="T42" s="102"/>
      <c r="U42" s="102"/>
      <c r="V42" s="102"/>
      <c r="W42" s="102"/>
      <c r="X42" s="102"/>
      <c r="Y42" s="102"/>
    </row>
    <row r="43" spans="2:25" ht="9.75">
      <c r="B43" s="2" t="s">
        <v>73</v>
      </c>
      <c r="C43" s="180">
        <v>470</v>
      </c>
      <c r="D43" s="180">
        <v>500</v>
      </c>
      <c r="E43" s="180">
        <v>850</v>
      </c>
      <c r="F43" s="180">
        <v>750</v>
      </c>
      <c r="G43" s="180"/>
      <c r="H43" s="180">
        <f>2700-130</f>
        <v>2570</v>
      </c>
      <c r="I43" s="180">
        <v>2700</v>
      </c>
      <c r="R43" s="102"/>
      <c r="S43" s="102"/>
      <c r="T43" s="102"/>
      <c r="U43" s="102"/>
      <c r="V43" s="102"/>
      <c r="W43" s="102"/>
      <c r="X43" s="102"/>
      <c r="Y43" s="102"/>
    </row>
    <row r="44" spans="2:25" ht="9.75">
      <c r="B44" s="180">
        <v>5</v>
      </c>
      <c r="C44" s="181">
        <f>C43*0.9</f>
        <v>423</v>
      </c>
      <c r="D44" s="181">
        <f aca="true" t="shared" si="1" ref="D44:I44">D43*0.9</f>
        <v>450</v>
      </c>
      <c r="E44" s="181">
        <f t="shared" si="1"/>
        <v>765</v>
      </c>
      <c r="F44" s="181">
        <f t="shared" si="1"/>
        <v>675</v>
      </c>
      <c r="G44" s="181"/>
      <c r="H44" s="181">
        <f t="shared" si="1"/>
        <v>2313</v>
      </c>
      <c r="I44" s="181">
        <f t="shared" si="1"/>
        <v>2430</v>
      </c>
      <c r="R44" s="102"/>
      <c r="S44" s="102"/>
      <c r="T44" s="102"/>
      <c r="U44" s="102"/>
      <c r="V44" s="102"/>
      <c r="W44" s="102"/>
      <c r="X44" s="102"/>
      <c r="Y44" s="102"/>
    </row>
    <row r="45" spans="2:25" ht="9.75">
      <c r="B45" s="180">
        <v>4</v>
      </c>
      <c r="C45" s="181">
        <f>C43*0.75</f>
        <v>352.5</v>
      </c>
      <c r="D45" s="181">
        <f aca="true" t="shared" si="2" ref="D45:I45">D43*0.75</f>
        <v>375</v>
      </c>
      <c r="E45" s="181">
        <f t="shared" si="2"/>
        <v>637.5</v>
      </c>
      <c r="F45" s="181">
        <f t="shared" si="2"/>
        <v>562.5</v>
      </c>
      <c r="G45" s="181"/>
      <c r="H45" s="181">
        <f t="shared" si="2"/>
        <v>1927.5</v>
      </c>
      <c r="I45" s="181">
        <f t="shared" si="2"/>
        <v>2025</v>
      </c>
      <c r="R45" s="102"/>
      <c r="S45" s="102"/>
      <c r="T45" s="102"/>
      <c r="U45" s="102"/>
      <c r="V45" s="102"/>
      <c r="W45" s="102"/>
      <c r="X45" s="102"/>
      <c r="Y45" s="102"/>
    </row>
    <row r="46" spans="2:25" ht="9.75">
      <c r="B46" s="180">
        <v>3</v>
      </c>
      <c r="C46" s="181">
        <f>C43*0.55</f>
        <v>258.5</v>
      </c>
      <c r="D46" s="181">
        <f aca="true" t="shared" si="3" ref="D46:I46">D43*0.55</f>
        <v>275</v>
      </c>
      <c r="E46" s="181">
        <f t="shared" si="3"/>
        <v>467.50000000000006</v>
      </c>
      <c r="F46" s="181">
        <f t="shared" si="3"/>
        <v>412.50000000000006</v>
      </c>
      <c r="G46" s="181"/>
      <c r="H46" s="181">
        <f t="shared" si="3"/>
        <v>1413.5000000000002</v>
      </c>
      <c r="I46" s="181">
        <f t="shared" si="3"/>
        <v>1485.0000000000002</v>
      </c>
      <c r="R46" s="102"/>
      <c r="S46" s="102"/>
      <c r="T46" s="102"/>
      <c r="U46" s="102"/>
      <c r="V46" s="102"/>
      <c r="W46" s="102"/>
      <c r="X46" s="102"/>
      <c r="Y46" s="102"/>
    </row>
  </sheetData>
  <sheetProtection selectLockedCells="1" selectUnlockedCells="1"/>
  <mergeCells count="30">
    <mergeCell ref="P11:P13"/>
    <mergeCell ref="A11:A13"/>
    <mergeCell ref="B11:B13"/>
    <mergeCell ref="C11:C13"/>
    <mergeCell ref="D11:D13"/>
    <mergeCell ref="E11:E13"/>
    <mergeCell ref="J12:J13"/>
    <mergeCell ref="K12:K13"/>
    <mergeCell ref="L12:L13"/>
    <mergeCell ref="M12:M13"/>
    <mergeCell ref="N6:O6"/>
    <mergeCell ref="D7:F7"/>
    <mergeCell ref="C8:J8"/>
    <mergeCell ref="B9:F9"/>
    <mergeCell ref="L9:P10"/>
    <mergeCell ref="C4:K4"/>
    <mergeCell ref="F11:F13"/>
    <mergeCell ref="E5:F5"/>
    <mergeCell ref="D6:F6"/>
    <mergeCell ref="G11:G13"/>
    <mergeCell ref="H11:H13"/>
    <mergeCell ref="I11:I13"/>
    <mergeCell ref="J11:O11"/>
    <mergeCell ref="N12:N13"/>
    <mergeCell ref="O12:O13"/>
    <mergeCell ref="C1:K1"/>
    <mergeCell ref="Q2:R3"/>
    <mergeCell ref="B2:I2"/>
    <mergeCell ref="B3:E3"/>
    <mergeCell ref="F3:K3"/>
  </mergeCells>
  <printOptions/>
  <pageMargins left="0.7479166666666667" right="0.7479166666666667" top="0.5902777777777778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Катя</cp:lastModifiedBy>
  <cp:lastPrinted>2015-12-25T17:00:18Z</cp:lastPrinted>
  <dcterms:modified xsi:type="dcterms:W3CDTF">2015-12-25T17:04:00Z</dcterms:modified>
  <cp:category/>
  <cp:version/>
  <cp:contentType/>
  <cp:contentStatus/>
</cp:coreProperties>
</file>