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3380" windowHeight="5070" activeTab="0"/>
  </bookViews>
  <sheets>
    <sheet name="МГ" sheetId="1" r:id="rId1"/>
    <sheet name="Мен117" sheetId="2" r:id="rId2"/>
  </sheets>
  <definedNames/>
  <calcPr fullCalcOnLoad="1"/>
</workbook>
</file>

<file path=xl/sharedStrings.xml><?xml version="1.0" encoding="utf-8"?>
<sst xmlns="http://schemas.openxmlformats.org/spreadsheetml/2006/main" count="284" uniqueCount="113">
  <si>
    <t>Рейтинг по менеджменту</t>
  </si>
  <si>
    <t>№ п/п</t>
  </si>
  <si>
    <t>Посещение занятий (ПЗ) 1 пара –  10 баллов Всего 16 пара – макс. 160 баллов</t>
  </si>
  <si>
    <t>Бойкова Эля</t>
  </si>
  <si>
    <t>Кол-во н/о</t>
  </si>
  <si>
    <t>штрафные баллы за н/о</t>
  </si>
  <si>
    <t>Кол-во «н»</t>
  </si>
  <si>
    <t>Явка (кол-во пар)</t>
  </si>
  <si>
    <t>Общее кол-во проведенных занятий по плану и факту</t>
  </si>
  <si>
    <t xml:space="preserve">Выполнение теоретических работ (контролные и срезовые) </t>
  </si>
  <si>
    <t>КР1 оценка</t>
  </si>
  <si>
    <t>КР2 оценка</t>
  </si>
  <si>
    <t>КР2 баллы</t>
  </si>
  <si>
    <t>КР1 баллы</t>
  </si>
  <si>
    <t>баллы</t>
  </si>
  <si>
    <t>оценка</t>
  </si>
  <si>
    <t>сумма баллов за теорию</t>
  </si>
  <si>
    <t>средняя оценка за теория</t>
  </si>
  <si>
    <t>сумма баллов за ПЗ</t>
  </si>
  <si>
    <t>+</t>
  </si>
  <si>
    <t>средняя оценка за  практику</t>
  </si>
  <si>
    <t>сумма баллов за практику</t>
  </si>
  <si>
    <r>
      <t xml:space="preserve">Срезовая КР (СКР) – макс. </t>
    </r>
    <r>
      <rPr>
        <b/>
        <sz val="9"/>
        <color indexed="8"/>
        <rFont val="Times New Roman"/>
        <family val="1"/>
      </rPr>
      <t>100</t>
    </r>
    <r>
      <rPr>
        <sz val="9"/>
        <color indexed="8"/>
        <rFont val="Times New Roman"/>
        <family val="1"/>
      </rPr>
      <t xml:space="preserve"> баллов (в зависимости от объема выполненного задания)</t>
    </r>
  </si>
  <si>
    <r>
      <t xml:space="preserve">Выполнение практических работ (ПР) – в оценке учитываются 8 ПР: за 5 – 50 бал.; за 4 – 40 бал.; за 3 – 30 бал.; за 2 – -40 бал.. Макс. кол-во </t>
    </r>
    <r>
      <rPr>
        <b/>
        <sz val="9"/>
        <rFont val="Arial Cyr"/>
        <family val="0"/>
      </rPr>
      <t>835</t>
    </r>
    <r>
      <rPr>
        <sz val="9"/>
        <rFont val="Arial Cyr"/>
        <family val="0"/>
      </rPr>
      <t xml:space="preserve"> балллов</t>
    </r>
  </si>
  <si>
    <t>оценки</t>
  </si>
  <si>
    <t>Дополнительные баллы за активность и д/з (за 5 - 45; за 4 - 35; за "+" - 25 баллов)</t>
  </si>
  <si>
    <t>КР: 5 – 100 баллов, 4 – 80 баллов; 3 – 60 баллов; за 2 – -40 бал.</t>
  </si>
  <si>
    <t>теория</t>
  </si>
  <si>
    <t>практика</t>
  </si>
  <si>
    <t>д</t>
  </si>
  <si>
    <t>В1</t>
  </si>
  <si>
    <t>В2</t>
  </si>
  <si>
    <t>средняя оценка за  экзамен</t>
  </si>
  <si>
    <t>Экзамен</t>
  </si>
  <si>
    <t>Рейтинг</t>
  </si>
  <si>
    <t>Оценка по рейтингу</t>
  </si>
  <si>
    <t>Допуск к экзамену (д или н/д)</t>
  </si>
  <si>
    <t>Итоговый рейтинг</t>
  </si>
  <si>
    <t>Итоговая оценка</t>
  </si>
  <si>
    <t>Белянская Вика</t>
  </si>
  <si>
    <t>Берестовая Алина</t>
  </si>
  <si>
    <t>Величко Вика</t>
  </si>
  <si>
    <t>Вершинина Алена</t>
  </si>
  <si>
    <t>Вирская Екатерина</t>
  </si>
  <si>
    <t>Голядкина Екатерина</t>
  </si>
  <si>
    <t>Гончарова Вика</t>
  </si>
  <si>
    <t>Гречишникова Ирина</t>
  </si>
  <si>
    <t>Гриценко Елена</t>
  </si>
  <si>
    <t>Ежова Лиза</t>
  </si>
  <si>
    <t>Зотова Светлана</t>
  </si>
  <si>
    <t>Зюзгина Наталья</t>
  </si>
  <si>
    <t>Клюшникова Алла</t>
  </si>
  <si>
    <t>Курочкина Анна</t>
  </si>
  <si>
    <t>Мухина Елена</t>
  </si>
  <si>
    <t>Побежимова Анна</t>
  </si>
  <si>
    <t>Позднякова Вика</t>
  </si>
  <si>
    <t>Попченкова Инна</t>
  </si>
  <si>
    <t>Серегина Евгения</t>
  </si>
  <si>
    <t>Сибирякова Ирина</t>
  </si>
  <si>
    <t>Слащев Дмитрий</t>
  </si>
  <si>
    <t>Фомина Евгения</t>
  </si>
  <si>
    <t>Цыкова Анастасия</t>
  </si>
  <si>
    <t>Чёрная Мария</t>
  </si>
  <si>
    <t>Чернова Анастасия</t>
  </si>
  <si>
    <t>Шлабович Анастасия</t>
  </si>
  <si>
    <t>Золотарев Конст.</t>
  </si>
  <si>
    <t>-</t>
  </si>
  <si>
    <t>н/д</t>
  </si>
  <si>
    <t>у/д</t>
  </si>
  <si>
    <t>5++</t>
  </si>
  <si>
    <t>5+</t>
  </si>
  <si>
    <t>ФИО студента</t>
  </si>
  <si>
    <t xml:space="preserve">Критерии оценки: </t>
  </si>
  <si>
    <t>кол-во баллов</t>
  </si>
  <si>
    <t>задолженность</t>
  </si>
  <si>
    <t>отработанно</t>
  </si>
  <si>
    <t>Студенты, неудовлетворенные своей итоговой оценкой имеют возможность улучшить результат, выполнив соответствующие задания (см. табл.)</t>
  </si>
  <si>
    <t>н/а</t>
  </si>
  <si>
    <t>650-909</t>
  </si>
  <si>
    <t>Студенты, набравшие мене 650 баллов, считаются не аттестованными по дисциплине.</t>
  </si>
  <si>
    <t>выставлен экзамен</t>
  </si>
  <si>
    <t>1180-1300</t>
  </si>
  <si>
    <t>910-1179</t>
  </si>
  <si>
    <t>+++</t>
  </si>
  <si>
    <r>
      <t xml:space="preserve">Посещение занятий (ПЗ) 1 пара –  10 баллов Всего 16 пара – макс. </t>
    </r>
    <r>
      <rPr>
        <b/>
        <sz val="9"/>
        <color indexed="8"/>
        <rFont val="Times New Roman"/>
        <family val="1"/>
      </rPr>
      <t>160</t>
    </r>
    <r>
      <rPr>
        <sz val="9"/>
        <color indexed="8"/>
        <rFont val="Times New Roman"/>
        <family val="1"/>
      </rPr>
      <t xml:space="preserve"> баллов</t>
    </r>
  </si>
  <si>
    <r>
      <t xml:space="preserve">Выполнение практических работ (ПР) – в оценке учитываются 8 ПР: за 5 – 50 бал.; за 4 – 40 бал.; за 3 – 30 бал.; за 2 – -40 бал.. Макс. кол-во </t>
    </r>
    <r>
      <rPr>
        <b/>
        <sz val="9"/>
        <rFont val="Arial Cyr"/>
        <family val="0"/>
      </rPr>
      <t>500</t>
    </r>
    <r>
      <rPr>
        <sz val="9"/>
        <rFont val="Arial Cyr"/>
        <family val="0"/>
      </rPr>
      <t xml:space="preserve"> балллов</t>
    </r>
  </si>
  <si>
    <t>Допуск к зачету</t>
  </si>
  <si>
    <r>
      <t xml:space="preserve">Итоговая КР (ИКР) – макс. </t>
    </r>
    <r>
      <rPr>
        <b/>
        <sz val="9"/>
        <color indexed="8"/>
        <rFont val="Times New Roman"/>
        <family val="1"/>
      </rPr>
      <t>100</t>
    </r>
    <r>
      <rPr>
        <sz val="9"/>
        <color indexed="8"/>
        <rFont val="Times New Roman"/>
        <family val="1"/>
      </rPr>
      <t xml:space="preserve"> баллов (в зависимости от объема выполненного задания)</t>
    </r>
  </si>
  <si>
    <t>КР3 баллы</t>
  </si>
  <si>
    <t>КР4 баллы</t>
  </si>
  <si>
    <t>КР5 баллы</t>
  </si>
  <si>
    <t xml:space="preserve"> за д/з1,2</t>
  </si>
  <si>
    <t>баллы за д/з1,2</t>
  </si>
  <si>
    <t>КР1 (т.1-3) оценка</t>
  </si>
  <si>
    <t>КР2  (т.4-6) оценка</t>
  </si>
  <si>
    <t>Рейтинг по маркетингу</t>
  </si>
  <si>
    <t>КР3 (т.7-8) оценка</t>
  </si>
  <si>
    <t>КР4 (т.9) оценка</t>
  </si>
  <si>
    <t>КР5 (т.10-11) оценка</t>
  </si>
  <si>
    <r>
      <t xml:space="preserve">среднее количество за КР: 45-50 баллов – 5, 40-44 баллов – 4, 20-39 баллов – 3; за 2 – -40 бал. (макс. </t>
    </r>
    <r>
      <rPr>
        <b/>
        <sz val="9"/>
        <color indexed="8"/>
        <rFont val="Times New Roman"/>
        <family val="1"/>
      </rPr>
      <t>300</t>
    </r>
    <r>
      <rPr>
        <sz val="9"/>
        <color indexed="8"/>
        <rFont val="Times New Roman"/>
        <family val="1"/>
      </rPr>
      <t xml:space="preserve"> баллов)</t>
    </r>
  </si>
  <si>
    <t>за д/з3,4</t>
  </si>
  <si>
    <t>баллы за д/з3,4</t>
  </si>
  <si>
    <t>итого</t>
  </si>
  <si>
    <t>за д/з5</t>
  </si>
  <si>
    <t>баллы за   д/з5</t>
  </si>
  <si>
    <r>
      <t xml:space="preserve">Дополнительные баллы за активность и д/з (за 5 - 45; за 4 - 35; за "+" - 25 баллов) Макс. - </t>
    </r>
    <r>
      <rPr>
        <b/>
        <sz val="9"/>
        <rFont val="Times New Roman"/>
        <family val="1"/>
      </rPr>
      <t>200</t>
    </r>
    <r>
      <rPr>
        <sz val="9"/>
        <rFont val="Times New Roman"/>
        <family val="1"/>
      </rPr>
      <t xml:space="preserve"> баллов</t>
    </r>
  </si>
  <si>
    <t>1090-1210</t>
  </si>
  <si>
    <t>841-1089</t>
  </si>
  <si>
    <t>600-840</t>
  </si>
  <si>
    <t>Студенты, набравшие мене 600 баллов, считаются не аттестованными по дисциплине.</t>
  </si>
  <si>
    <t>конспект</t>
  </si>
  <si>
    <t>баллы за конспект</t>
  </si>
  <si>
    <t>4-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</si>
</sst>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0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b/>
      <sz val="9"/>
      <color indexed="10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9"/>
      <color indexed="20"/>
      <name val="Times New Roman"/>
      <family val="1"/>
    </font>
    <font>
      <b/>
      <sz val="10"/>
      <color indexed="20"/>
      <name val="Arial Cyr"/>
      <family val="0"/>
    </font>
    <font>
      <b/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17"/>
      <name val="Arial Cyr"/>
      <family val="0"/>
    </font>
    <font>
      <b/>
      <sz val="9"/>
      <color indexed="17"/>
      <name val="Times New Roman"/>
      <family val="1"/>
    </font>
    <font>
      <b/>
      <sz val="9"/>
      <color indexed="14"/>
      <name val="Times New Roman"/>
      <family val="1"/>
    </font>
    <font>
      <b/>
      <sz val="10"/>
      <color indexed="14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0"/>
      <color indexed="57"/>
      <name val="Arial Cyr"/>
      <family val="0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0" fillId="0" borderId="13" xfId="0" applyBorder="1" applyAlignment="1" quotePrefix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" fillId="34" borderId="0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19" fillId="0" borderId="0" xfId="0" applyFont="1" applyAlignment="1">
      <alignment wrapText="1" shrinkToFit="1"/>
    </xf>
    <xf numFmtId="0" fontId="21" fillId="36" borderId="0" xfId="0" applyFont="1" applyFill="1" applyAlignment="1">
      <alignment horizontal="center"/>
    </xf>
    <xf numFmtId="0" fontId="22" fillId="0" borderId="0" xfId="0" applyFont="1" applyAlignment="1">
      <alignment/>
    </xf>
    <xf numFmtId="0" fontId="0" fillId="33" borderId="13" xfId="0" applyFont="1" applyFill="1" applyBorder="1" applyAlignment="1">
      <alignment horizontal="center" wrapText="1"/>
    </xf>
    <xf numFmtId="0" fontId="18" fillId="0" borderId="0" xfId="0" applyFont="1" applyAlignment="1">
      <alignment wrapText="1" shrinkToFit="1"/>
    </xf>
    <xf numFmtId="0" fontId="0" fillId="34" borderId="1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5" fillId="37" borderId="11" xfId="0" applyFont="1" applyFill="1" applyBorder="1" applyAlignment="1">
      <alignment horizontal="center" wrapText="1"/>
    </xf>
    <xf numFmtId="0" fontId="15" fillId="37" borderId="12" xfId="0" applyFont="1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5" fillId="38" borderId="11" xfId="0" applyFont="1" applyFill="1" applyBorder="1" applyAlignment="1">
      <alignment horizontal="center" wrapText="1"/>
    </xf>
    <xf numFmtId="0" fontId="0" fillId="39" borderId="11" xfId="0" applyFill="1" applyBorder="1" applyAlignment="1">
      <alignment horizontal="center" wrapText="1"/>
    </xf>
    <xf numFmtId="0" fontId="6" fillId="36" borderId="12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5" fillId="38" borderId="12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0" fillId="0" borderId="11" xfId="0" applyBorder="1" applyAlignment="1" quotePrefix="1">
      <alignment horizontal="center" wrapText="1"/>
    </xf>
    <xf numFmtId="0" fontId="5" fillId="0" borderId="0" xfId="0" applyFont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9" fillId="0" borderId="18" xfId="0" applyFont="1" applyBorder="1" applyAlignment="1">
      <alignment wrapText="1" shrinkToFit="1"/>
    </xf>
    <xf numFmtId="0" fontId="18" fillId="0" borderId="0" xfId="0" applyFont="1" applyBorder="1" applyAlignment="1">
      <alignment wrapText="1" shrinkToFi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 quotePrefix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12" fillId="36" borderId="11" xfId="0" applyFont="1" applyFill="1" applyBorder="1" applyAlignment="1">
      <alignment horizontal="center" wrapText="1"/>
    </xf>
    <xf numFmtId="0" fontId="26" fillId="33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left" wrapText="1" shrinkToFit="1"/>
    </xf>
    <xf numFmtId="0" fontId="5" fillId="0" borderId="0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left" wrapText="1" shrinkToFit="1"/>
    </xf>
    <xf numFmtId="0" fontId="19" fillId="0" borderId="18" xfId="0" applyFont="1" applyBorder="1" applyAlignment="1">
      <alignment horizontal="left" wrapText="1" shrinkToFit="1"/>
    </xf>
    <xf numFmtId="0" fontId="14" fillId="0" borderId="16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3" fillId="0" borderId="16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textRotation="90" wrapText="1"/>
    </xf>
    <xf numFmtId="0" fontId="10" fillId="0" borderId="17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center" textRotation="90" wrapText="1"/>
    </xf>
    <xf numFmtId="0" fontId="7" fillId="0" borderId="17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4" fillId="0" borderId="15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4"/>
  <sheetViews>
    <sheetView tabSelected="1" zoomScalePageLayoutView="0" workbookViewId="0" topLeftCell="A1">
      <pane xSplit="2" ySplit="8" topLeftCell="W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S30" sqref="AS30"/>
    </sheetView>
  </sheetViews>
  <sheetFormatPr defaultColWidth="8.875" defaultRowHeight="12.75"/>
  <cols>
    <col min="1" max="1" width="3.875" style="1" customWidth="1"/>
    <col min="2" max="2" width="20.00390625" style="1" customWidth="1"/>
    <col min="3" max="3" width="5.25390625" style="1" customWidth="1"/>
    <col min="4" max="4" width="5.875" style="1" customWidth="1"/>
    <col min="5" max="5" width="8.875" style="1" customWidth="1"/>
    <col min="6" max="6" width="5.375" style="1" customWidth="1"/>
    <col min="7" max="7" width="7.875" style="1" customWidth="1"/>
    <col min="8" max="8" width="6.25390625" style="1" customWidth="1"/>
    <col min="9" max="12" width="6.125" style="1" customWidth="1"/>
    <col min="13" max="13" width="6.625" style="1" customWidth="1"/>
    <col min="14" max="18" width="6.125" style="1" customWidth="1"/>
    <col min="19" max="19" width="8.75390625" style="1" customWidth="1"/>
    <col min="20" max="20" width="9.75390625" style="1" customWidth="1"/>
    <col min="21" max="21" width="3.75390625" style="1" customWidth="1"/>
    <col min="22" max="22" width="7.375" style="1" customWidth="1"/>
    <col min="23" max="23" width="7.25390625" style="1" customWidth="1"/>
    <col min="24" max="32" width="2.75390625" style="1" customWidth="1"/>
    <col min="33" max="33" width="2.875" style="1" customWidth="1"/>
    <col min="34" max="35" width="8.875" style="1" customWidth="1"/>
    <col min="36" max="39" width="4.875" style="1" customWidth="1"/>
    <col min="40" max="40" width="5.375" style="1" customWidth="1"/>
    <col min="41" max="41" width="5.625" style="1" customWidth="1"/>
    <col min="42" max="44" width="5.375" style="1" customWidth="1"/>
    <col min="45" max="45" width="4.875" style="1" customWidth="1"/>
    <col min="46" max="47" width="4.25390625" style="1" customWidth="1"/>
    <col min="48" max="48" width="3.875" style="1" customWidth="1"/>
    <col min="49" max="16384" width="8.875" style="1" customWidth="1"/>
  </cols>
  <sheetData>
    <row r="1" spans="1:23" ht="15.75" customHeight="1">
      <c r="A1" s="72" t="s">
        <v>95</v>
      </c>
      <c r="B1" s="72"/>
      <c r="C1" s="72"/>
      <c r="D1" s="72"/>
      <c r="E1" s="59"/>
      <c r="F1" s="59"/>
      <c r="G1" s="70" t="s">
        <v>72</v>
      </c>
      <c r="H1" s="70"/>
      <c r="I1" s="70"/>
      <c r="J1" s="70" t="s">
        <v>73</v>
      </c>
      <c r="K1" s="70"/>
      <c r="L1" s="70"/>
      <c r="M1" s="70"/>
      <c r="N1" s="67" t="s">
        <v>109</v>
      </c>
      <c r="O1" s="67"/>
      <c r="P1" s="67"/>
      <c r="Q1" s="67"/>
      <c r="R1" s="67"/>
      <c r="S1" s="67"/>
      <c r="T1" s="67"/>
      <c r="U1" s="36"/>
      <c r="V1" s="27"/>
      <c r="W1" s="26" t="s">
        <v>74</v>
      </c>
    </row>
    <row r="2" spans="1:23" ht="12" customHeight="1">
      <c r="A2" s="57"/>
      <c r="B2" s="57"/>
      <c r="C2" s="57"/>
      <c r="D2" s="57"/>
      <c r="E2" s="59"/>
      <c r="F2" s="59"/>
      <c r="G2" s="59"/>
      <c r="H2">
        <v>1300</v>
      </c>
      <c r="I2" s="28">
        <v>5</v>
      </c>
      <c r="J2" s="71" t="s">
        <v>106</v>
      </c>
      <c r="K2" s="71"/>
      <c r="L2" s="71"/>
      <c r="M2" s="71"/>
      <c r="N2" s="67"/>
      <c r="O2" s="67"/>
      <c r="P2" s="67"/>
      <c r="Q2" s="67"/>
      <c r="R2" s="67"/>
      <c r="S2" s="67"/>
      <c r="T2" s="67"/>
      <c r="U2" s="36"/>
      <c r="V2" s="29"/>
      <c r="W2" s="26" t="s">
        <v>75</v>
      </c>
    </row>
    <row r="3" spans="1:23" ht="12" customHeight="1">
      <c r="A3" s="57"/>
      <c r="B3" s="57"/>
      <c r="C3" s="57"/>
      <c r="D3" s="57"/>
      <c r="E3" s="59"/>
      <c r="F3" s="59"/>
      <c r="G3" s="59"/>
      <c r="H3"/>
      <c r="I3" s="28">
        <v>4</v>
      </c>
      <c r="J3" s="73" t="s">
        <v>107</v>
      </c>
      <c r="K3" s="73"/>
      <c r="L3" s="73"/>
      <c r="M3" s="73"/>
      <c r="N3" s="75" t="s">
        <v>76</v>
      </c>
      <c r="O3" s="75"/>
      <c r="P3" s="75"/>
      <c r="Q3" s="75"/>
      <c r="R3" s="75"/>
      <c r="S3" s="75"/>
      <c r="T3" s="75"/>
      <c r="U3" s="32"/>
      <c r="V3" s="30"/>
      <c r="W3" s="26" t="s">
        <v>77</v>
      </c>
    </row>
    <row r="4" spans="1:23" ht="13.5" customHeight="1">
      <c r="A4" s="57"/>
      <c r="B4" s="68" t="s">
        <v>8</v>
      </c>
      <c r="C4" s="68"/>
      <c r="D4" s="68"/>
      <c r="E4" s="68"/>
      <c r="F4" s="68"/>
      <c r="G4" s="59"/>
      <c r="H4"/>
      <c r="I4" s="28">
        <v>3</v>
      </c>
      <c r="J4" s="74" t="s">
        <v>108</v>
      </c>
      <c r="K4" s="74"/>
      <c r="L4" s="74"/>
      <c r="M4" s="74"/>
      <c r="N4" s="75"/>
      <c r="O4" s="75"/>
      <c r="P4" s="75"/>
      <c r="Q4" s="75"/>
      <c r="R4" s="75"/>
      <c r="S4" s="75"/>
      <c r="T4" s="75"/>
      <c r="U4" s="32"/>
      <c r="V4" s="31"/>
      <c r="W4" s="26" t="s">
        <v>80</v>
      </c>
    </row>
    <row r="5" spans="2:21" ht="15" customHeight="1">
      <c r="B5" s="69"/>
      <c r="C5" s="69"/>
      <c r="D5" s="69"/>
      <c r="E5" s="69"/>
      <c r="F5" s="69"/>
      <c r="G5" s="59">
        <v>27</v>
      </c>
      <c r="N5" s="76"/>
      <c r="O5" s="76"/>
      <c r="P5" s="76"/>
      <c r="Q5" s="76"/>
      <c r="R5" s="76"/>
      <c r="S5" s="76"/>
      <c r="T5" s="76"/>
      <c r="U5" s="60"/>
    </row>
    <row r="6" spans="1:48" ht="15" customHeight="1">
      <c r="A6" s="99" t="s">
        <v>1</v>
      </c>
      <c r="B6" s="96" t="s">
        <v>71</v>
      </c>
      <c r="C6" s="80" t="s">
        <v>84</v>
      </c>
      <c r="D6" s="81"/>
      <c r="E6" s="81"/>
      <c r="F6" s="81"/>
      <c r="G6" s="81"/>
      <c r="H6" s="82"/>
      <c r="I6" s="80" t="s">
        <v>9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6" t="s">
        <v>85</v>
      </c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90" t="s">
        <v>105</v>
      </c>
      <c r="AK6" s="91"/>
      <c r="AL6" s="91"/>
      <c r="AM6" s="91"/>
      <c r="AN6" s="91"/>
      <c r="AO6" s="91"/>
      <c r="AP6" s="91"/>
      <c r="AQ6" s="91"/>
      <c r="AR6" s="92"/>
      <c r="AS6" s="87" t="s">
        <v>34</v>
      </c>
      <c r="AT6" s="87" t="s">
        <v>35</v>
      </c>
      <c r="AU6" s="77" t="s">
        <v>86</v>
      </c>
      <c r="AV6" s="77" t="s">
        <v>38</v>
      </c>
    </row>
    <row r="7" spans="1:48" ht="45" customHeight="1">
      <c r="A7" s="100"/>
      <c r="B7" s="97"/>
      <c r="C7" s="83"/>
      <c r="D7" s="84"/>
      <c r="E7" s="84"/>
      <c r="F7" s="84"/>
      <c r="G7" s="84"/>
      <c r="H7" s="85"/>
      <c r="I7" s="106" t="s">
        <v>99</v>
      </c>
      <c r="J7" s="108"/>
      <c r="K7" s="108"/>
      <c r="L7" s="108"/>
      <c r="M7" s="108"/>
      <c r="N7" s="108"/>
      <c r="O7" s="108"/>
      <c r="P7" s="108"/>
      <c r="Q7" s="108"/>
      <c r="R7" s="108"/>
      <c r="S7" s="106" t="s">
        <v>87</v>
      </c>
      <c r="T7" s="107"/>
      <c r="U7" s="46"/>
      <c r="V7" s="102" t="s">
        <v>17</v>
      </c>
      <c r="W7" s="104" t="s">
        <v>16</v>
      </c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93"/>
      <c r="AK7" s="94"/>
      <c r="AL7" s="94"/>
      <c r="AM7" s="94"/>
      <c r="AN7" s="94"/>
      <c r="AO7" s="94"/>
      <c r="AP7" s="94"/>
      <c r="AQ7" s="94"/>
      <c r="AR7" s="95"/>
      <c r="AS7" s="88"/>
      <c r="AT7" s="88"/>
      <c r="AU7" s="78"/>
      <c r="AV7" s="78"/>
    </row>
    <row r="8" spans="1:52" ht="45" customHeight="1">
      <c r="A8" s="101"/>
      <c r="B8" s="98"/>
      <c r="C8" s="3" t="s">
        <v>4</v>
      </c>
      <c r="D8" s="3" t="s">
        <v>6</v>
      </c>
      <c r="E8" s="3" t="s">
        <v>7</v>
      </c>
      <c r="F8" s="5" t="s">
        <v>14</v>
      </c>
      <c r="G8" s="3" t="s">
        <v>5</v>
      </c>
      <c r="H8" s="6" t="s">
        <v>18</v>
      </c>
      <c r="I8" s="3" t="s">
        <v>93</v>
      </c>
      <c r="J8" s="47" t="s">
        <v>94</v>
      </c>
      <c r="K8" s="47" t="s">
        <v>96</v>
      </c>
      <c r="L8" s="3" t="s">
        <v>97</v>
      </c>
      <c r="M8" s="3" t="s">
        <v>98</v>
      </c>
      <c r="N8" s="5" t="s">
        <v>13</v>
      </c>
      <c r="O8" s="5" t="s">
        <v>12</v>
      </c>
      <c r="P8" s="5" t="s">
        <v>88</v>
      </c>
      <c r="Q8" s="5" t="s">
        <v>89</v>
      </c>
      <c r="R8" s="5" t="s">
        <v>90</v>
      </c>
      <c r="S8" s="3" t="s">
        <v>15</v>
      </c>
      <c r="T8" s="5" t="s">
        <v>14</v>
      </c>
      <c r="U8" s="48"/>
      <c r="V8" s="103"/>
      <c r="W8" s="105"/>
      <c r="X8" s="4">
        <v>1</v>
      </c>
      <c r="Y8" s="4">
        <v>2</v>
      </c>
      <c r="Z8" s="4">
        <v>3</v>
      </c>
      <c r="AA8" s="4">
        <v>4</v>
      </c>
      <c r="AB8" s="4">
        <v>5</v>
      </c>
      <c r="AC8" s="4">
        <v>6</v>
      </c>
      <c r="AD8" s="4">
        <v>7</v>
      </c>
      <c r="AE8" s="4">
        <v>8</v>
      </c>
      <c r="AF8" s="4">
        <v>9</v>
      </c>
      <c r="AG8" s="4">
        <v>10</v>
      </c>
      <c r="AH8" s="7" t="s">
        <v>20</v>
      </c>
      <c r="AI8" s="6" t="s">
        <v>21</v>
      </c>
      <c r="AJ8" s="8" t="s">
        <v>91</v>
      </c>
      <c r="AK8" s="8" t="s">
        <v>100</v>
      </c>
      <c r="AL8" s="8" t="s">
        <v>103</v>
      </c>
      <c r="AM8" s="8" t="s">
        <v>110</v>
      </c>
      <c r="AN8" s="6" t="s">
        <v>92</v>
      </c>
      <c r="AO8" s="6" t="s">
        <v>101</v>
      </c>
      <c r="AP8" s="6" t="s">
        <v>104</v>
      </c>
      <c r="AQ8" s="6" t="s">
        <v>111</v>
      </c>
      <c r="AR8" s="6" t="s">
        <v>102</v>
      </c>
      <c r="AS8" s="89"/>
      <c r="AT8" s="89"/>
      <c r="AU8" s="79"/>
      <c r="AV8" s="79"/>
      <c r="AW8" s="44"/>
      <c r="AX8" s="45"/>
      <c r="AY8" s="45"/>
      <c r="AZ8" s="45"/>
    </row>
    <row r="9" spans="1:52" ht="15">
      <c r="A9" s="15">
        <v>1</v>
      </c>
      <c r="B9" s="2" t="s">
        <v>3</v>
      </c>
      <c r="C9" s="16">
        <v>2</v>
      </c>
      <c r="D9" s="9">
        <v>1</v>
      </c>
      <c r="E9" s="9">
        <f aca="true" t="shared" si="0" ref="E9:E36">$G$5-D9</f>
        <v>26</v>
      </c>
      <c r="F9" s="49">
        <f>E9*5</f>
        <v>130</v>
      </c>
      <c r="G9" s="50">
        <f>C9*(-2)</f>
        <v>-4</v>
      </c>
      <c r="H9" s="51">
        <f>SUM(F9:G9)</f>
        <v>126</v>
      </c>
      <c r="I9" s="52">
        <v>3</v>
      </c>
      <c r="J9" s="52">
        <v>4</v>
      </c>
      <c r="K9" s="52">
        <v>5</v>
      </c>
      <c r="L9" s="52">
        <v>4</v>
      </c>
      <c r="M9" s="52">
        <v>4</v>
      </c>
      <c r="N9" s="49">
        <v>23</v>
      </c>
      <c r="O9" s="49">
        <v>38</v>
      </c>
      <c r="P9" s="49">
        <v>50</v>
      </c>
      <c r="Q9" s="49">
        <v>38</v>
      </c>
      <c r="R9" s="49">
        <v>37</v>
      </c>
      <c r="S9" s="53">
        <v>4</v>
      </c>
      <c r="T9" s="54">
        <v>81</v>
      </c>
      <c r="U9" s="15">
        <v>1</v>
      </c>
      <c r="V9" s="18">
        <f aca="true" t="shared" si="1" ref="V9:V36">AVERAGE(I9:M9,S9)</f>
        <v>4</v>
      </c>
      <c r="W9" s="51">
        <f aca="true" t="shared" si="2" ref="W9:W36">SUM(N9:R9,T9)</f>
        <v>267</v>
      </c>
      <c r="X9" s="53">
        <v>4</v>
      </c>
      <c r="Y9" s="37">
        <v>5</v>
      </c>
      <c r="Z9" s="52">
        <v>5</v>
      </c>
      <c r="AA9" s="52">
        <v>4</v>
      </c>
      <c r="AB9" s="52">
        <v>5</v>
      </c>
      <c r="AC9" s="52">
        <v>4</v>
      </c>
      <c r="AD9" s="52">
        <v>4</v>
      </c>
      <c r="AE9" s="52">
        <v>5</v>
      </c>
      <c r="AF9" s="52">
        <v>4</v>
      </c>
      <c r="AG9" s="52">
        <v>5</v>
      </c>
      <c r="AH9" s="11">
        <f aca="true" t="shared" si="3" ref="AH9:AH27">AVERAGE(X9:AG9)</f>
        <v>4.5</v>
      </c>
      <c r="AI9" s="51">
        <f>(SUM(X9:AG9)*10)</f>
        <v>450</v>
      </c>
      <c r="AJ9" s="16">
        <v>5</v>
      </c>
      <c r="AK9" s="9">
        <v>4</v>
      </c>
      <c r="AL9" s="9">
        <v>5</v>
      </c>
      <c r="AM9" s="9">
        <v>5</v>
      </c>
      <c r="AN9" s="62">
        <v>45</v>
      </c>
      <c r="AO9" s="62">
        <v>35</v>
      </c>
      <c r="AP9" s="62">
        <v>45</v>
      </c>
      <c r="AQ9" s="62">
        <v>45</v>
      </c>
      <c r="AR9" s="51">
        <f>SUM(AN9:AQ9)</f>
        <v>170</v>
      </c>
      <c r="AS9" s="19">
        <f aca="true" t="shared" si="4" ref="AS9:AS36">H9+W9+AI9+AR9</f>
        <v>1013</v>
      </c>
      <c r="AT9" s="55">
        <v>4</v>
      </c>
      <c r="AU9" s="43" t="s">
        <v>29</v>
      </c>
      <c r="AV9" s="42"/>
      <c r="AW9" s="44"/>
      <c r="AX9" s="45"/>
      <c r="AY9" s="45"/>
      <c r="AZ9" s="45"/>
    </row>
    <row r="10" spans="1:52" ht="15">
      <c r="A10" s="15">
        <v>2</v>
      </c>
      <c r="B10" s="2" t="s">
        <v>39</v>
      </c>
      <c r="C10" s="16">
        <v>1</v>
      </c>
      <c r="D10" s="9">
        <v>8</v>
      </c>
      <c r="E10" s="9">
        <f t="shared" si="0"/>
        <v>19</v>
      </c>
      <c r="F10" s="49">
        <f aca="true" t="shared" si="5" ref="F10:F36">E10*5</f>
        <v>95</v>
      </c>
      <c r="G10" s="50">
        <f aca="true" t="shared" si="6" ref="G10:G27">C10*(-2)</f>
        <v>-2</v>
      </c>
      <c r="H10" s="51">
        <f aca="true" t="shared" si="7" ref="H10:H27">SUM(F10:G10)</f>
        <v>93</v>
      </c>
      <c r="I10" s="52">
        <v>4</v>
      </c>
      <c r="J10" s="37">
        <v>3</v>
      </c>
      <c r="K10" s="37">
        <v>3</v>
      </c>
      <c r="L10" s="52">
        <v>3</v>
      </c>
      <c r="M10" s="52">
        <v>3</v>
      </c>
      <c r="N10" s="49">
        <v>35</v>
      </c>
      <c r="O10" s="49">
        <v>34</v>
      </c>
      <c r="P10" s="49">
        <v>30</v>
      </c>
      <c r="Q10" s="49">
        <v>25</v>
      </c>
      <c r="R10" s="49">
        <v>25</v>
      </c>
      <c r="S10" s="53">
        <v>5</v>
      </c>
      <c r="T10" s="54">
        <v>95</v>
      </c>
      <c r="U10" s="15">
        <v>2</v>
      </c>
      <c r="V10" s="18">
        <f t="shared" si="1"/>
        <v>3.5</v>
      </c>
      <c r="W10" s="51">
        <f t="shared" si="2"/>
        <v>244</v>
      </c>
      <c r="X10" s="53">
        <v>3</v>
      </c>
      <c r="Y10" s="52">
        <v>4</v>
      </c>
      <c r="Z10" s="52">
        <v>4</v>
      </c>
      <c r="AA10" s="52">
        <v>5</v>
      </c>
      <c r="AB10" s="52">
        <v>3</v>
      </c>
      <c r="AC10" s="37">
        <v>3</v>
      </c>
      <c r="AD10" s="37">
        <v>4</v>
      </c>
      <c r="AE10" s="37">
        <v>3</v>
      </c>
      <c r="AF10" s="52">
        <v>5</v>
      </c>
      <c r="AG10" s="37">
        <v>5</v>
      </c>
      <c r="AH10" s="11">
        <f t="shared" si="3"/>
        <v>3.9</v>
      </c>
      <c r="AI10" s="51">
        <f aca="true" t="shared" si="8" ref="AI10:AI27">(SUM(X10:AG10)*10)</f>
        <v>390</v>
      </c>
      <c r="AJ10" s="16">
        <v>4</v>
      </c>
      <c r="AK10" s="9">
        <v>5</v>
      </c>
      <c r="AL10" s="9">
        <v>5</v>
      </c>
      <c r="AM10" s="9">
        <v>5</v>
      </c>
      <c r="AN10" s="62">
        <v>35</v>
      </c>
      <c r="AO10" s="62">
        <v>45</v>
      </c>
      <c r="AP10" s="62">
        <v>45</v>
      </c>
      <c r="AQ10" s="62">
        <v>45</v>
      </c>
      <c r="AR10" s="51">
        <f aca="true" t="shared" si="9" ref="AR10:AR36">SUM(AN10:AQ10)</f>
        <v>170</v>
      </c>
      <c r="AS10" s="19">
        <f t="shared" si="4"/>
        <v>897</v>
      </c>
      <c r="AT10" s="55">
        <v>4</v>
      </c>
      <c r="AU10" s="43" t="s">
        <v>29</v>
      </c>
      <c r="AV10" s="42"/>
      <c r="AW10" s="44"/>
      <c r="AX10" s="45"/>
      <c r="AY10" s="45"/>
      <c r="AZ10" s="45"/>
    </row>
    <row r="11" spans="1:48" ht="12.75">
      <c r="A11" s="15">
        <v>3</v>
      </c>
      <c r="B11" s="2" t="s">
        <v>40</v>
      </c>
      <c r="C11" s="16">
        <v>1</v>
      </c>
      <c r="D11" s="9"/>
      <c r="E11" s="9">
        <f t="shared" si="0"/>
        <v>27</v>
      </c>
      <c r="F11" s="49">
        <f t="shared" si="5"/>
        <v>135</v>
      </c>
      <c r="G11" s="50">
        <f t="shared" si="6"/>
        <v>-2</v>
      </c>
      <c r="H11" s="51">
        <f t="shared" si="7"/>
        <v>133</v>
      </c>
      <c r="I11" s="52">
        <v>5</v>
      </c>
      <c r="J11" s="52">
        <v>5</v>
      </c>
      <c r="K11" s="37">
        <v>5</v>
      </c>
      <c r="L11" s="52">
        <v>5</v>
      </c>
      <c r="M11" s="52">
        <v>5</v>
      </c>
      <c r="N11" s="49">
        <v>48</v>
      </c>
      <c r="O11" s="49">
        <v>45</v>
      </c>
      <c r="P11" s="49">
        <v>48</v>
      </c>
      <c r="Q11" s="49">
        <v>45</v>
      </c>
      <c r="R11" s="49">
        <v>46</v>
      </c>
      <c r="S11" s="53">
        <v>5</v>
      </c>
      <c r="T11" s="54">
        <v>86</v>
      </c>
      <c r="U11" s="15">
        <v>3</v>
      </c>
      <c r="V11" s="18">
        <f t="shared" si="1"/>
        <v>5</v>
      </c>
      <c r="W11" s="51">
        <f t="shared" si="2"/>
        <v>318</v>
      </c>
      <c r="X11" s="53">
        <v>5</v>
      </c>
      <c r="Y11" s="52">
        <v>4</v>
      </c>
      <c r="Z11" s="52">
        <v>5</v>
      </c>
      <c r="AA11" s="52">
        <v>4</v>
      </c>
      <c r="AB11" s="52">
        <v>4</v>
      </c>
      <c r="AC11" s="52">
        <v>4</v>
      </c>
      <c r="AD11" s="52">
        <v>5</v>
      </c>
      <c r="AE11" s="52">
        <v>5</v>
      </c>
      <c r="AF11" s="52">
        <v>5</v>
      </c>
      <c r="AG11" s="52">
        <v>5</v>
      </c>
      <c r="AH11" s="11">
        <f t="shared" si="3"/>
        <v>4.6</v>
      </c>
      <c r="AI11" s="51">
        <f t="shared" si="8"/>
        <v>460</v>
      </c>
      <c r="AJ11" s="16">
        <v>5</v>
      </c>
      <c r="AK11" s="9">
        <v>5</v>
      </c>
      <c r="AL11" s="9">
        <v>5</v>
      </c>
      <c r="AM11" s="9">
        <v>5</v>
      </c>
      <c r="AN11" s="62">
        <v>45</v>
      </c>
      <c r="AO11" s="62">
        <v>45</v>
      </c>
      <c r="AP11" s="62">
        <v>45</v>
      </c>
      <c r="AQ11" s="62">
        <v>45</v>
      </c>
      <c r="AR11" s="51">
        <f t="shared" si="9"/>
        <v>180</v>
      </c>
      <c r="AS11" s="19">
        <f t="shared" si="4"/>
        <v>1091</v>
      </c>
      <c r="AT11" s="65">
        <v>5</v>
      </c>
      <c r="AU11" s="43" t="s">
        <v>29</v>
      </c>
      <c r="AV11" s="42"/>
    </row>
    <row r="12" spans="1:49" ht="12.75">
      <c r="A12" s="15">
        <v>4</v>
      </c>
      <c r="B12" s="2" t="s">
        <v>41</v>
      </c>
      <c r="C12" s="16"/>
      <c r="D12" s="9">
        <v>1</v>
      </c>
      <c r="E12" s="9">
        <f t="shared" si="0"/>
        <v>26</v>
      </c>
      <c r="F12" s="49">
        <f t="shared" si="5"/>
        <v>130</v>
      </c>
      <c r="G12" s="50">
        <f t="shared" si="6"/>
        <v>0</v>
      </c>
      <c r="H12" s="51">
        <f t="shared" si="7"/>
        <v>130</v>
      </c>
      <c r="I12" s="52">
        <v>5</v>
      </c>
      <c r="J12" s="52">
        <v>4</v>
      </c>
      <c r="K12" s="52">
        <v>5</v>
      </c>
      <c r="L12" s="52">
        <v>5</v>
      </c>
      <c r="M12" s="52">
        <v>5</v>
      </c>
      <c r="N12" s="49">
        <v>47</v>
      </c>
      <c r="O12" s="49">
        <v>40</v>
      </c>
      <c r="P12" s="49">
        <v>50</v>
      </c>
      <c r="Q12" s="49">
        <v>48</v>
      </c>
      <c r="R12" s="49">
        <v>50</v>
      </c>
      <c r="S12" s="53">
        <v>5</v>
      </c>
      <c r="T12" s="54">
        <v>86</v>
      </c>
      <c r="U12" s="15">
        <v>4</v>
      </c>
      <c r="V12" s="18">
        <f t="shared" si="1"/>
        <v>4.833333333333333</v>
      </c>
      <c r="W12" s="51">
        <f t="shared" si="2"/>
        <v>321</v>
      </c>
      <c r="X12" s="53">
        <v>5</v>
      </c>
      <c r="Y12" s="52">
        <v>5</v>
      </c>
      <c r="Z12" s="52">
        <v>5</v>
      </c>
      <c r="AA12" s="52">
        <v>5</v>
      </c>
      <c r="AB12" s="52">
        <v>5</v>
      </c>
      <c r="AC12" s="52">
        <v>4</v>
      </c>
      <c r="AD12" s="52">
        <v>5</v>
      </c>
      <c r="AE12" s="52">
        <v>5</v>
      </c>
      <c r="AF12" s="52">
        <v>5</v>
      </c>
      <c r="AG12" s="52">
        <v>5</v>
      </c>
      <c r="AH12" s="11">
        <f t="shared" si="3"/>
        <v>4.9</v>
      </c>
      <c r="AI12" s="51">
        <f t="shared" si="8"/>
        <v>490</v>
      </c>
      <c r="AJ12" s="16">
        <v>5</v>
      </c>
      <c r="AK12" s="9"/>
      <c r="AL12" s="9">
        <v>5</v>
      </c>
      <c r="AM12" s="9">
        <v>5</v>
      </c>
      <c r="AN12" s="62">
        <v>45</v>
      </c>
      <c r="AO12" s="62"/>
      <c r="AP12" s="62">
        <v>45</v>
      </c>
      <c r="AQ12" s="62">
        <v>45</v>
      </c>
      <c r="AR12" s="51">
        <f t="shared" si="9"/>
        <v>135</v>
      </c>
      <c r="AS12" s="19">
        <f t="shared" si="4"/>
        <v>1076</v>
      </c>
      <c r="AT12" s="55">
        <v>4</v>
      </c>
      <c r="AU12" s="43" t="s">
        <v>29</v>
      </c>
      <c r="AV12" s="42"/>
      <c r="AW12" s="38"/>
    </row>
    <row r="13" spans="1:48" ht="12.75">
      <c r="A13" s="15">
        <v>5</v>
      </c>
      <c r="B13" s="2" t="s">
        <v>42</v>
      </c>
      <c r="C13" s="16"/>
      <c r="D13" s="9">
        <v>6</v>
      </c>
      <c r="E13" s="9">
        <f t="shared" si="0"/>
        <v>21</v>
      </c>
      <c r="F13" s="49">
        <f t="shared" si="5"/>
        <v>105</v>
      </c>
      <c r="G13" s="50">
        <f t="shared" si="6"/>
        <v>0</v>
      </c>
      <c r="H13" s="51">
        <f t="shared" si="7"/>
        <v>105</v>
      </c>
      <c r="I13" s="52">
        <v>3</v>
      </c>
      <c r="J13" s="37">
        <v>4</v>
      </c>
      <c r="K13" s="52">
        <v>4</v>
      </c>
      <c r="L13" s="52">
        <v>4</v>
      </c>
      <c r="M13" s="52">
        <v>4</v>
      </c>
      <c r="N13" s="49">
        <v>20</v>
      </c>
      <c r="O13" s="49">
        <v>40</v>
      </c>
      <c r="P13" s="49">
        <v>35</v>
      </c>
      <c r="Q13" s="49">
        <v>39</v>
      </c>
      <c r="R13" s="49">
        <v>36</v>
      </c>
      <c r="S13" s="53">
        <v>5</v>
      </c>
      <c r="T13" s="54">
        <v>90</v>
      </c>
      <c r="U13" s="15">
        <v>5</v>
      </c>
      <c r="V13" s="18">
        <f t="shared" si="1"/>
        <v>4</v>
      </c>
      <c r="W13" s="51">
        <f t="shared" si="2"/>
        <v>260</v>
      </c>
      <c r="X13" s="53">
        <v>4</v>
      </c>
      <c r="Y13" s="52">
        <v>5</v>
      </c>
      <c r="Z13" s="52">
        <v>5</v>
      </c>
      <c r="AA13" s="37">
        <v>5</v>
      </c>
      <c r="AB13" s="37">
        <v>5</v>
      </c>
      <c r="AC13" s="37">
        <v>4</v>
      </c>
      <c r="AD13" s="37">
        <v>5</v>
      </c>
      <c r="AE13" s="52">
        <v>5</v>
      </c>
      <c r="AF13" s="52">
        <v>5</v>
      </c>
      <c r="AG13" s="52">
        <v>5</v>
      </c>
      <c r="AH13" s="11">
        <f t="shared" si="3"/>
        <v>4.8</v>
      </c>
      <c r="AI13" s="51">
        <f t="shared" si="8"/>
        <v>480</v>
      </c>
      <c r="AJ13" s="22"/>
      <c r="AK13" s="56">
        <v>4</v>
      </c>
      <c r="AL13" s="56">
        <v>4</v>
      </c>
      <c r="AM13" s="56">
        <v>4</v>
      </c>
      <c r="AN13" s="63"/>
      <c r="AO13" s="63">
        <v>35</v>
      </c>
      <c r="AP13" s="63">
        <v>35</v>
      </c>
      <c r="AQ13" s="63">
        <v>35</v>
      </c>
      <c r="AR13" s="51">
        <f t="shared" si="9"/>
        <v>105</v>
      </c>
      <c r="AS13" s="19">
        <f t="shared" si="4"/>
        <v>950</v>
      </c>
      <c r="AT13" s="55">
        <v>4</v>
      </c>
      <c r="AU13" s="43" t="s">
        <v>29</v>
      </c>
      <c r="AV13" s="42"/>
    </row>
    <row r="14" spans="1:48" ht="12.75">
      <c r="A14" s="15">
        <v>6</v>
      </c>
      <c r="B14" s="2" t="s">
        <v>43</v>
      </c>
      <c r="C14" s="16"/>
      <c r="D14" s="9">
        <v>6</v>
      </c>
      <c r="E14" s="9">
        <f t="shared" si="0"/>
        <v>21</v>
      </c>
      <c r="F14" s="49">
        <f t="shared" si="5"/>
        <v>105</v>
      </c>
      <c r="G14" s="50">
        <f t="shared" si="6"/>
        <v>0</v>
      </c>
      <c r="H14" s="51">
        <f t="shared" si="7"/>
        <v>105</v>
      </c>
      <c r="I14" s="52">
        <v>3</v>
      </c>
      <c r="J14" s="37">
        <v>3</v>
      </c>
      <c r="K14" s="37">
        <v>3</v>
      </c>
      <c r="L14" s="52">
        <v>3</v>
      </c>
      <c r="M14" s="52">
        <v>3</v>
      </c>
      <c r="N14" s="49">
        <v>20</v>
      </c>
      <c r="O14" s="49">
        <v>40</v>
      </c>
      <c r="P14" s="49">
        <v>20</v>
      </c>
      <c r="Q14" s="49">
        <v>25</v>
      </c>
      <c r="R14" s="49">
        <v>34</v>
      </c>
      <c r="S14" s="53">
        <v>4</v>
      </c>
      <c r="T14" s="54">
        <v>77</v>
      </c>
      <c r="U14" s="15">
        <v>6</v>
      </c>
      <c r="V14" s="18">
        <f t="shared" si="1"/>
        <v>3.1666666666666665</v>
      </c>
      <c r="W14" s="51">
        <f t="shared" si="2"/>
        <v>216</v>
      </c>
      <c r="X14" s="53">
        <v>3</v>
      </c>
      <c r="Y14" s="52">
        <v>4</v>
      </c>
      <c r="Z14" s="52">
        <v>5</v>
      </c>
      <c r="AA14" s="52">
        <v>5</v>
      </c>
      <c r="AB14" s="52">
        <v>5</v>
      </c>
      <c r="AC14" s="37">
        <v>3</v>
      </c>
      <c r="AD14" s="52">
        <v>4</v>
      </c>
      <c r="AE14" s="37">
        <v>4</v>
      </c>
      <c r="AF14" s="52">
        <v>5</v>
      </c>
      <c r="AG14" s="37">
        <v>5</v>
      </c>
      <c r="AH14" s="11">
        <f t="shared" si="3"/>
        <v>4.3</v>
      </c>
      <c r="AI14" s="51">
        <f t="shared" si="8"/>
        <v>430</v>
      </c>
      <c r="AJ14" s="16">
        <v>4</v>
      </c>
      <c r="AK14" s="9"/>
      <c r="AL14" s="9"/>
      <c r="AM14" s="9">
        <v>0</v>
      </c>
      <c r="AN14" s="62">
        <v>35</v>
      </c>
      <c r="AO14" s="62"/>
      <c r="AP14" s="62"/>
      <c r="AQ14" s="62">
        <v>0</v>
      </c>
      <c r="AR14" s="51">
        <f t="shared" si="9"/>
        <v>35</v>
      </c>
      <c r="AS14" s="19">
        <f t="shared" si="4"/>
        <v>786</v>
      </c>
      <c r="AT14" s="55">
        <v>3</v>
      </c>
      <c r="AU14" s="43" t="s">
        <v>29</v>
      </c>
      <c r="AV14" s="42"/>
    </row>
    <row r="15" spans="1:48" ht="12.75">
      <c r="A15" s="15">
        <v>7</v>
      </c>
      <c r="B15" s="2" t="s">
        <v>44</v>
      </c>
      <c r="C15" s="16"/>
      <c r="D15" s="9"/>
      <c r="E15" s="9">
        <f t="shared" si="0"/>
        <v>27</v>
      </c>
      <c r="F15" s="49">
        <f t="shared" si="5"/>
        <v>135</v>
      </c>
      <c r="G15" s="50">
        <f t="shared" si="6"/>
        <v>0</v>
      </c>
      <c r="H15" s="51">
        <f t="shared" si="7"/>
        <v>135</v>
      </c>
      <c r="I15" s="52">
        <v>5</v>
      </c>
      <c r="J15" s="52">
        <v>5</v>
      </c>
      <c r="K15" s="52">
        <v>5</v>
      </c>
      <c r="L15" s="52">
        <v>5</v>
      </c>
      <c r="M15" s="52">
        <v>5</v>
      </c>
      <c r="N15" s="49">
        <v>50</v>
      </c>
      <c r="O15" s="49">
        <v>48</v>
      </c>
      <c r="P15" s="49">
        <v>50</v>
      </c>
      <c r="Q15" s="49">
        <v>47</v>
      </c>
      <c r="R15" s="49">
        <v>48</v>
      </c>
      <c r="S15" s="53">
        <v>5</v>
      </c>
      <c r="T15" s="54">
        <v>86</v>
      </c>
      <c r="U15" s="15">
        <v>7</v>
      </c>
      <c r="V15" s="18">
        <f t="shared" si="1"/>
        <v>5</v>
      </c>
      <c r="W15" s="51">
        <f t="shared" si="2"/>
        <v>329</v>
      </c>
      <c r="X15" s="53">
        <v>5</v>
      </c>
      <c r="Y15" s="52">
        <v>5</v>
      </c>
      <c r="Z15" s="52">
        <v>5</v>
      </c>
      <c r="AA15" s="52">
        <v>5</v>
      </c>
      <c r="AB15" s="52">
        <v>5</v>
      </c>
      <c r="AC15" s="52">
        <v>5</v>
      </c>
      <c r="AD15" s="52">
        <v>5</v>
      </c>
      <c r="AE15" s="52">
        <v>5</v>
      </c>
      <c r="AF15" s="52">
        <v>5</v>
      </c>
      <c r="AG15" s="52">
        <v>5</v>
      </c>
      <c r="AH15" s="11">
        <f t="shared" si="3"/>
        <v>5</v>
      </c>
      <c r="AI15" s="51">
        <f t="shared" si="8"/>
        <v>500</v>
      </c>
      <c r="AJ15" s="16">
        <v>5</v>
      </c>
      <c r="AK15" s="9">
        <v>5</v>
      </c>
      <c r="AL15" s="9">
        <v>5</v>
      </c>
      <c r="AM15" s="9">
        <v>5</v>
      </c>
      <c r="AN15" s="62">
        <v>45</v>
      </c>
      <c r="AO15" s="62">
        <v>45</v>
      </c>
      <c r="AP15" s="62">
        <v>45</v>
      </c>
      <c r="AQ15" s="62">
        <v>45</v>
      </c>
      <c r="AR15" s="51">
        <f t="shared" si="9"/>
        <v>180</v>
      </c>
      <c r="AS15" s="19">
        <f t="shared" si="4"/>
        <v>1144</v>
      </c>
      <c r="AT15" s="65">
        <v>5</v>
      </c>
      <c r="AU15" s="43" t="s">
        <v>29</v>
      </c>
      <c r="AV15" s="42"/>
    </row>
    <row r="16" spans="1:48" ht="12.75">
      <c r="A16" s="15">
        <v>8</v>
      </c>
      <c r="B16" s="2" t="s">
        <v>45</v>
      </c>
      <c r="C16" s="16"/>
      <c r="D16" s="9">
        <v>3</v>
      </c>
      <c r="E16" s="9">
        <f t="shared" si="0"/>
        <v>24</v>
      </c>
      <c r="F16" s="49">
        <f t="shared" si="5"/>
        <v>120</v>
      </c>
      <c r="G16" s="50">
        <f t="shared" si="6"/>
        <v>0</v>
      </c>
      <c r="H16" s="51">
        <f t="shared" si="7"/>
        <v>120</v>
      </c>
      <c r="I16" s="37">
        <v>3</v>
      </c>
      <c r="J16" s="52">
        <v>3</v>
      </c>
      <c r="K16" s="37">
        <v>3</v>
      </c>
      <c r="L16" s="52">
        <v>3</v>
      </c>
      <c r="M16" s="52">
        <v>4</v>
      </c>
      <c r="N16" s="49">
        <v>25</v>
      </c>
      <c r="O16" s="49">
        <v>20</v>
      </c>
      <c r="P16" s="49">
        <v>30</v>
      </c>
      <c r="Q16" s="49">
        <v>20</v>
      </c>
      <c r="R16" s="49">
        <v>35</v>
      </c>
      <c r="S16" s="53">
        <v>5</v>
      </c>
      <c r="T16" s="54">
        <v>90</v>
      </c>
      <c r="U16" s="15">
        <v>8</v>
      </c>
      <c r="V16" s="18">
        <f t="shared" si="1"/>
        <v>3.5</v>
      </c>
      <c r="W16" s="51">
        <f t="shared" si="2"/>
        <v>220</v>
      </c>
      <c r="X16" s="58">
        <v>3</v>
      </c>
      <c r="Y16" s="52">
        <v>4</v>
      </c>
      <c r="Z16" s="52">
        <v>5</v>
      </c>
      <c r="AA16" s="52">
        <v>4</v>
      </c>
      <c r="AB16" s="52">
        <v>4</v>
      </c>
      <c r="AC16" s="52">
        <v>3</v>
      </c>
      <c r="AD16" s="52">
        <v>3</v>
      </c>
      <c r="AE16" s="52">
        <v>3</v>
      </c>
      <c r="AF16" s="52">
        <v>4</v>
      </c>
      <c r="AG16" s="37">
        <v>4</v>
      </c>
      <c r="AH16" s="11">
        <f t="shared" si="3"/>
        <v>3.7</v>
      </c>
      <c r="AI16" s="51">
        <f t="shared" si="8"/>
        <v>370</v>
      </c>
      <c r="AJ16" s="16">
        <v>5</v>
      </c>
      <c r="AK16" s="9">
        <v>4</v>
      </c>
      <c r="AL16" s="9"/>
      <c r="AM16" s="9" t="s">
        <v>112</v>
      </c>
      <c r="AN16" s="62">
        <v>45</v>
      </c>
      <c r="AO16" s="62">
        <v>35</v>
      </c>
      <c r="AP16" s="62"/>
      <c r="AQ16" s="62">
        <v>30</v>
      </c>
      <c r="AR16" s="51">
        <f t="shared" si="9"/>
        <v>110</v>
      </c>
      <c r="AS16" s="19">
        <f t="shared" si="4"/>
        <v>820</v>
      </c>
      <c r="AT16" s="55">
        <v>3</v>
      </c>
      <c r="AU16" s="43" t="s">
        <v>29</v>
      </c>
      <c r="AV16" s="42"/>
    </row>
    <row r="17" spans="1:48" ht="12.75">
      <c r="A17" s="15">
        <v>9</v>
      </c>
      <c r="B17" s="2" t="s">
        <v>46</v>
      </c>
      <c r="C17" s="16">
        <v>1</v>
      </c>
      <c r="D17" s="9">
        <v>4</v>
      </c>
      <c r="E17" s="9">
        <f t="shared" si="0"/>
        <v>23</v>
      </c>
      <c r="F17" s="49">
        <f t="shared" si="5"/>
        <v>115</v>
      </c>
      <c r="G17" s="50">
        <f t="shared" si="6"/>
        <v>-2</v>
      </c>
      <c r="H17" s="51">
        <f t="shared" si="7"/>
        <v>113</v>
      </c>
      <c r="I17" s="37">
        <v>5</v>
      </c>
      <c r="J17" s="52">
        <v>4</v>
      </c>
      <c r="K17" s="52">
        <v>4</v>
      </c>
      <c r="L17" s="52">
        <v>5</v>
      </c>
      <c r="M17" s="52">
        <v>5</v>
      </c>
      <c r="N17" s="49">
        <v>50</v>
      </c>
      <c r="O17" s="49">
        <v>40</v>
      </c>
      <c r="P17" s="49">
        <v>40</v>
      </c>
      <c r="Q17" s="49">
        <v>45</v>
      </c>
      <c r="R17" s="49">
        <v>48</v>
      </c>
      <c r="S17" s="53">
        <v>5</v>
      </c>
      <c r="T17" s="54">
        <v>90</v>
      </c>
      <c r="U17" s="15">
        <v>9</v>
      </c>
      <c r="V17" s="18">
        <f t="shared" si="1"/>
        <v>4.666666666666667</v>
      </c>
      <c r="W17" s="51">
        <f t="shared" si="2"/>
        <v>313</v>
      </c>
      <c r="X17" s="58">
        <v>4</v>
      </c>
      <c r="Y17" s="52">
        <v>5</v>
      </c>
      <c r="Z17" s="52">
        <v>5</v>
      </c>
      <c r="AA17" s="52">
        <v>5</v>
      </c>
      <c r="AB17" s="52">
        <v>5</v>
      </c>
      <c r="AC17" s="37">
        <v>3</v>
      </c>
      <c r="AD17" s="52">
        <v>5</v>
      </c>
      <c r="AE17" s="52">
        <v>5</v>
      </c>
      <c r="AF17" s="52">
        <v>4</v>
      </c>
      <c r="AG17" s="52">
        <v>5</v>
      </c>
      <c r="AH17" s="11">
        <f t="shared" si="3"/>
        <v>4.6</v>
      </c>
      <c r="AI17" s="51">
        <f t="shared" si="8"/>
        <v>460</v>
      </c>
      <c r="AJ17" s="16">
        <v>5</v>
      </c>
      <c r="AK17" s="9"/>
      <c r="AL17" s="9"/>
      <c r="AM17" s="9">
        <v>4</v>
      </c>
      <c r="AN17" s="62">
        <v>45</v>
      </c>
      <c r="AO17" s="62"/>
      <c r="AP17" s="62"/>
      <c r="AQ17" s="62">
        <v>35</v>
      </c>
      <c r="AR17" s="51">
        <f t="shared" si="9"/>
        <v>80</v>
      </c>
      <c r="AS17" s="19">
        <f t="shared" si="4"/>
        <v>966</v>
      </c>
      <c r="AT17" s="55">
        <v>4</v>
      </c>
      <c r="AU17" s="43" t="s">
        <v>29</v>
      </c>
      <c r="AV17" s="42"/>
    </row>
    <row r="18" spans="1:48" ht="12.75">
      <c r="A18" s="15">
        <v>10</v>
      </c>
      <c r="B18" s="2" t="s">
        <v>47</v>
      </c>
      <c r="C18" s="16"/>
      <c r="D18" s="9">
        <v>6</v>
      </c>
      <c r="E18" s="9">
        <f t="shared" si="0"/>
        <v>21</v>
      </c>
      <c r="F18" s="49">
        <f t="shared" si="5"/>
        <v>105</v>
      </c>
      <c r="G18" s="50">
        <f t="shared" si="6"/>
        <v>0</v>
      </c>
      <c r="H18" s="51">
        <f t="shared" si="7"/>
        <v>105</v>
      </c>
      <c r="I18" s="37">
        <v>5</v>
      </c>
      <c r="J18" s="52">
        <v>4</v>
      </c>
      <c r="K18" s="52">
        <v>5</v>
      </c>
      <c r="L18" s="52">
        <v>4</v>
      </c>
      <c r="M18" s="52">
        <v>5</v>
      </c>
      <c r="N18" s="49">
        <v>48</v>
      </c>
      <c r="O18" s="49">
        <v>36</v>
      </c>
      <c r="P18" s="49">
        <v>48</v>
      </c>
      <c r="Q18" s="49">
        <v>39</v>
      </c>
      <c r="R18" s="49">
        <v>45</v>
      </c>
      <c r="S18" s="53">
        <v>5</v>
      </c>
      <c r="T18" s="54">
        <v>86</v>
      </c>
      <c r="U18" s="15">
        <v>10</v>
      </c>
      <c r="V18" s="18">
        <f t="shared" si="1"/>
        <v>4.666666666666667</v>
      </c>
      <c r="W18" s="51">
        <f t="shared" si="2"/>
        <v>302</v>
      </c>
      <c r="X18" s="58">
        <v>4</v>
      </c>
      <c r="Y18" s="64">
        <v>5</v>
      </c>
      <c r="Z18" s="64">
        <v>5</v>
      </c>
      <c r="AA18" s="52">
        <v>5</v>
      </c>
      <c r="AB18" s="52">
        <v>5</v>
      </c>
      <c r="AC18" s="52">
        <v>3</v>
      </c>
      <c r="AD18" s="37">
        <v>5</v>
      </c>
      <c r="AE18" s="52">
        <v>5</v>
      </c>
      <c r="AF18" s="52">
        <v>4</v>
      </c>
      <c r="AG18" s="52">
        <v>5</v>
      </c>
      <c r="AH18" s="11">
        <f t="shared" si="3"/>
        <v>4.6</v>
      </c>
      <c r="AI18" s="51">
        <f t="shared" si="8"/>
        <v>460</v>
      </c>
      <c r="AJ18" s="22">
        <v>5</v>
      </c>
      <c r="AK18" s="56">
        <v>5</v>
      </c>
      <c r="AL18" s="56">
        <v>5</v>
      </c>
      <c r="AM18" s="56">
        <v>5</v>
      </c>
      <c r="AN18" s="63">
        <v>45</v>
      </c>
      <c r="AO18" s="63">
        <v>45</v>
      </c>
      <c r="AP18" s="63">
        <v>45</v>
      </c>
      <c r="AQ18" s="63">
        <v>45</v>
      </c>
      <c r="AR18" s="51">
        <f t="shared" si="9"/>
        <v>180</v>
      </c>
      <c r="AS18" s="19">
        <f t="shared" si="4"/>
        <v>1047</v>
      </c>
      <c r="AT18" s="55">
        <v>4</v>
      </c>
      <c r="AU18" s="43" t="s">
        <v>29</v>
      </c>
      <c r="AV18" s="42"/>
    </row>
    <row r="19" spans="1:48" ht="12.75">
      <c r="A19" s="15">
        <v>11</v>
      </c>
      <c r="B19" s="2" t="s">
        <v>48</v>
      </c>
      <c r="C19" s="16">
        <v>1</v>
      </c>
      <c r="D19" s="9">
        <v>4</v>
      </c>
      <c r="E19" s="9">
        <f t="shared" si="0"/>
        <v>23</v>
      </c>
      <c r="F19" s="49">
        <f t="shared" si="5"/>
        <v>115</v>
      </c>
      <c r="G19" s="50">
        <f t="shared" si="6"/>
        <v>-2</v>
      </c>
      <c r="H19" s="51">
        <f t="shared" si="7"/>
        <v>113</v>
      </c>
      <c r="I19" s="52">
        <v>3</v>
      </c>
      <c r="J19" s="37">
        <v>4</v>
      </c>
      <c r="K19" s="52">
        <v>5</v>
      </c>
      <c r="L19" s="52">
        <v>4</v>
      </c>
      <c r="M19" s="52">
        <v>5</v>
      </c>
      <c r="N19" s="49">
        <v>25</v>
      </c>
      <c r="O19" s="49">
        <v>43</v>
      </c>
      <c r="P19" s="49">
        <v>46</v>
      </c>
      <c r="Q19" s="49">
        <v>43</v>
      </c>
      <c r="R19" s="49">
        <v>48</v>
      </c>
      <c r="S19" s="53">
        <v>5</v>
      </c>
      <c r="T19" s="54">
        <v>86</v>
      </c>
      <c r="U19" s="15">
        <v>11</v>
      </c>
      <c r="V19" s="18">
        <f t="shared" si="1"/>
        <v>4.333333333333333</v>
      </c>
      <c r="W19" s="51">
        <f t="shared" si="2"/>
        <v>291</v>
      </c>
      <c r="X19" s="53">
        <v>4</v>
      </c>
      <c r="Y19" s="52">
        <v>5</v>
      </c>
      <c r="Z19" s="52">
        <v>5</v>
      </c>
      <c r="AA19" s="37">
        <v>4</v>
      </c>
      <c r="AB19" s="37">
        <v>5</v>
      </c>
      <c r="AC19" s="52">
        <v>4</v>
      </c>
      <c r="AD19" s="52">
        <v>5</v>
      </c>
      <c r="AE19" s="52">
        <v>5</v>
      </c>
      <c r="AF19" s="52">
        <v>5</v>
      </c>
      <c r="AG19" s="52">
        <v>5</v>
      </c>
      <c r="AH19" s="11">
        <f t="shared" si="3"/>
        <v>4.7</v>
      </c>
      <c r="AI19" s="51">
        <f t="shared" si="8"/>
        <v>470</v>
      </c>
      <c r="AJ19" s="16">
        <v>5</v>
      </c>
      <c r="AK19" s="9"/>
      <c r="AL19" s="9">
        <v>5</v>
      </c>
      <c r="AM19" s="9">
        <v>4</v>
      </c>
      <c r="AN19" s="62">
        <v>45</v>
      </c>
      <c r="AO19" s="62"/>
      <c r="AP19" s="62">
        <v>45</v>
      </c>
      <c r="AQ19" s="62">
        <v>35</v>
      </c>
      <c r="AR19" s="51">
        <f t="shared" si="9"/>
        <v>125</v>
      </c>
      <c r="AS19" s="19">
        <f t="shared" si="4"/>
        <v>999</v>
      </c>
      <c r="AT19" s="55">
        <v>4</v>
      </c>
      <c r="AU19" s="43" t="s">
        <v>29</v>
      </c>
      <c r="AV19" s="42"/>
    </row>
    <row r="20" spans="1:52" ht="15">
      <c r="A20" s="15">
        <v>12</v>
      </c>
      <c r="B20" s="2" t="s">
        <v>65</v>
      </c>
      <c r="C20" s="16">
        <v>2</v>
      </c>
      <c r="D20" s="9">
        <v>2</v>
      </c>
      <c r="E20" s="9">
        <f t="shared" si="0"/>
        <v>25</v>
      </c>
      <c r="F20" s="49">
        <f t="shared" si="5"/>
        <v>125</v>
      </c>
      <c r="G20" s="50">
        <f t="shared" si="6"/>
        <v>-4</v>
      </c>
      <c r="H20" s="51">
        <f t="shared" si="7"/>
        <v>121</v>
      </c>
      <c r="I20" s="37">
        <v>5</v>
      </c>
      <c r="J20" s="37">
        <v>5</v>
      </c>
      <c r="K20" s="52">
        <v>5</v>
      </c>
      <c r="L20" s="52">
        <v>4</v>
      </c>
      <c r="M20" s="52">
        <v>4</v>
      </c>
      <c r="N20" s="49">
        <v>48</v>
      </c>
      <c r="O20" s="49">
        <v>48</v>
      </c>
      <c r="P20" s="49">
        <v>50</v>
      </c>
      <c r="Q20" s="49">
        <v>41</v>
      </c>
      <c r="R20" s="49">
        <v>40</v>
      </c>
      <c r="S20" s="53">
        <v>5</v>
      </c>
      <c r="T20" s="54">
        <v>86</v>
      </c>
      <c r="U20" s="15">
        <v>12</v>
      </c>
      <c r="V20" s="18">
        <f t="shared" si="1"/>
        <v>4.666666666666667</v>
      </c>
      <c r="W20" s="51">
        <f t="shared" si="2"/>
        <v>313</v>
      </c>
      <c r="X20" s="53">
        <v>5</v>
      </c>
      <c r="Y20" s="52">
        <v>5</v>
      </c>
      <c r="Z20" s="52">
        <v>5</v>
      </c>
      <c r="AA20" s="52">
        <v>5</v>
      </c>
      <c r="AB20" s="52">
        <v>5</v>
      </c>
      <c r="AC20" s="52">
        <v>4</v>
      </c>
      <c r="AD20" s="52">
        <v>5</v>
      </c>
      <c r="AE20" s="52">
        <v>5</v>
      </c>
      <c r="AF20" s="52">
        <v>5</v>
      </c>
      <c r="AG20" s="52">
        <v>5</v>
      </c>
      <c r="AH20" s="11">
        <f t="shared" si="3"/>
        <v>4.9</v>
      </c>
      <c r="AI20" s="51">
        <f t="shared" si="8"/>
        <v>490</v>
      </c>
      <c r="AJ20" s="16">
        <v>5</v>
      </c>
      <c r="AK20" s="9">
        <v>5</v>
      </c>
      <c r="AL20" s="9">
        <v>5</v>
      </c>
      <c r="AM20" s="9">
        <v>5</v>
      </c>
      <c r="AN20" s="62">
        <v>45</v>
      </c>
      <c r="AO20" s="62">
        <v>45</v>
      </c>
      <c r="AP20" s="62">
        <v>45</v>
      </c>
      <c r="AQ20" s="62">
        <v>45</v>
      </c>
      <c r="AR20" s="51">
        <f t="shared" si="9"/>
        <v>180</v>
      </c>
      <c r="AS20" s="19">
        <f t="shared" si="4"/>
        <v>1104</v>
      </c>
      <c r="AT20" s="65">
        <v>5</v>
      </c>
      <c r="AU20" s="43" t="s">
        <v>29</v>
      </c>
      <c r="AV20" s="42"/>
      <c r="AW20" s="44"/>
      <c r="AX20" s="45"/>
      <c r="AY20" s="45"/>
      <c r="AZ20" s="45"/>
    </row>
    <row r="21" spans="1:52" ht="15">
      <c r="A21" s="15">
        <v>13</v>
      </c>
      <c r="B21" s="2" t="s">
        <v>49</v>
      </c>
      <c r="C21" s="16"/>
      <c r="D21" s="9">
        <v>15</v>
      </c>
      <c r="E21" s="9">
        <f t="shared" si="0"/>
        <v>12</v>
      </c>
      <c r="F21" s="49">
        <f t="shared" si="5"/>
        <v>60</v>
      </c>
      <c r="G21" s="50">
        <f t="shared" si="6"/>
        <v>0</v>
      </c>
      <c r="H21" s="51">
        <f t="shared" si="7"/>
        <v>60</v>
      </c>
      <c r="I21" s="66">
        <v>2</v>
      </c>
      <c r="J21" s="52">
        <v>3</v>
      </c>
      <c r="K21" s="66">
        <v>0</v>
      </c>
      <c r="L21" s="52">
        <v>3</v>
      </c>
      <c r="M21" s="52">
        <v>4</v>
      </c>
      <c r="N21" s="49">
        <v>-40</v>
      </c>
      <c r="O21" s="49">
        <v>25</v>
      </c>
      <c r="P21" s="49">
        <v>0</v>
      </c>
      <c r="Q21" s="49">
        <v>32</v>
      </c>
      <c r="R21" s="49">
        <v>39</v>
      </c>
      <c r="S21" s="66">
        <v>0</v>
      </c>
      <c r="T21" s="54">
        <v>0</v>
      </c>
      <c r="U21" s="15">
        <v>13</v>
      </c>
      <c r="V21" s="18">
        <f t="shared" si="1"/>
        <v>2</v>
      </c>
      <c r="W21" s="51">
        <f t="shared" si="2"/>
        <v>56</v>
      </c>
      <c r="X21" s="66">
        <v>0</v>
      </c>
      <c r="Y21" s="66">
        <v>0</v>
      </c>
      <c r="Z21" s="37">
        <v>4</v>
      </c>
      <c r="AA21" s="66">
        <v>0</v>
      </c>
      <c r="AB21" s="66">
        <v>0</v>
      </c>
      <c r="AC21" s="66">
        <v>0</v>
      </c>
      <c r="AD21" s="52">
        <v>4</v>
      </c>
      <c r="AE21" s="66">
        <v>0</v>
      </c>
      <c r="AF21" s="52">
        <v>5</v>
      </c>
      <c r="AG21" s="66">
        <v>0</v>
      </c>
      <c r="AH21" s="11">
        <f t="shared" si="3"/>
        <v>1.3</v>
      </c>
      <c r="AI21" s="51">
        <f t="shared" si="8"/>
        <v>130</v>
      </c>
      <c r="AJ21" s="16"/>
      <c r="AK21" s="9"/>
      <c r="AL21" s="9"/>
      <c r="AM21" s="9">
        <v>0</v>
      </c>
      <c r="AN21" s="62"/>
      <c r="AO21" s="62"/>
      <c r="AP21" s="62"/>
      <c r="AQ21" s="62">
        <v>0</v>
      </c>
      <c r="AR21" s="51">
        <f t="shared" si="9"/>
        <v>0</v>
      </c>
      <c r="AS21" s="19">
        <f t="shared" si="4"/>
        <v>246</v>
      </c>
      <c r="AT21" s="55" t="s">
        <v>66</v>
      </c>
      <c r="AU21" s="43" t="s">
        <v>67</v>
      </c>
      <c r="AV21" s="42"/>
      <c r="AW21" s="44"/>
      <c r="AX21" s="45"/>
      <c r="AY21" s="45"/>
      <c r="AZ21" s="45"/>
    </row>
    <row r="22" spans="1:52" ht="15">
      <c r="A22" s="15">
        <v>14</v>
      </c>
      <c r="B22" s="2" t="s">
        <v>50</v>
      </c>
      <c r="C22" s="16"/>
      <c r="D22" s="9"/>
      <c r="E22" s="9">
        <f t="shared" si="0"/>
        <v>27</v>
      </c>
      <c r="F22" s="49">
        <f t="shared" si="5"/>
        <v>135</v>
      </c>
      <c r="G22" s="50">
        <f t="shared" si="6"/>
        <v>0</v>
      </c>
      <c r="H22" s="51">
        <f t="shared" si="7"/>
        <v>135</v>
      </c>
      <c r="I22" s="52">
        <v>4</v>
      </c>
      <c r="J22" s="52">
        <v>5</v>
      </c>
      <c r="K22" s="52">
        <v>4</v>
      </c>
      <c r="L22" s="52">
        <v>5</v>
      </c>
      <c r="M22" s="52">
        <v>5</v>
      </c>
      <c r="N22" s="49">
        <v>39</v>
      </c>
      <c r="O22" s="49">
        <v>48</v>
      </c>
      <c r="P22" s="49">
        <v>40</v>
      </c>
      <c r="Q22" s="49">
        <v>49</v>
      </c>
      <c r="R22" s="49">
        <v>48</v>
      </c>
      <c r="S22" s="53">
        <v>5</v>
      </c>
      <c r="T22" s="54">
        <v>90</v>
      </c>
      <c r="U22" s="15">
        <v>14</v>
      </c>
      <c r="V22" s="18">
        <f t="shared" si="1"/>
        <v>4.666666666666667</v>
      </c>
      <c r="W22" s="51">
        <f t="shared" si="2"/>
        <v>314</v>
      </c>
      <c r="X22" s="53">
        <v>4</v>
      </c>
      <c r="Y22" s="52">
        <v>5</v>
      </c>
      <c r="Z22" s="52">
        <v>5</v>
      </c>
      <c r="AA22" s="52">
        <v>5</v>
      </c>
      <c r="AB22" s="52">
        <v>5</v>
      </c>
      <c r="AC22" s="52">
        <v>4</v>
      </c>
      <c r="AD22" s="52">
        <v>5</v>
      </c>
      <c r="AE22" s="52">
        <v>5</v>
      </c>
      <c r="AF22" s="52">
        <v>5</v>
      </c>
      <c r="AG22" s="52">
        <v>5</v>
      </c>
      <c r="AH22" s="11">
        <f t="shared" si="3"/>
        <v>4.8</v>
      </c>
      <c r="AI22" s="51">
        <f t="shared" si="8"/>
        <v>480</v>
      </c>
      <c r="AJ22" s="22">
        <v>4</v>
      </c>
      <c r="AK22" s="56">
        <v>5</v>
      </c>
      <c r="AL22" s="56">
        <v>5</v>
      </c>
      <c r="AM22" s="56">
        <v>5</v>
      </c>
      <c r="AN22" s="63">
        <v>35</v>
      </c>
      <c r="AO22" s="63">
        <v>45</v>
      </c>
      <c r="AP22" s="63">
        <v>45</v>
      </c>
      <c r="AQ22" s="63">
        <v>45</v>
      </c>
      <c r="AR22" s="51">
        <f t="shared" si="9"/>
        <v>170</v>
      </c>
      <c r="AS22" s="19">
        <f t="shared" si="4"/>
        <v>1099</v>
      </c>
      <c r="AT22" s="65">
        <v>5</v>
      </c>
      <c r="AU22" s="43" t="s">
        <v>29</v>
      </c>
      <c r="AV22" s="42"/>
      <c r="AW22" s="44"/>
      <c r="AX22" s="45"/>
      <c r="AY22" s="45"/>
      <c r="AZ22" s="45"/>
    </row>
    <row r="23" spans="1:48" ht="12.75">
      <c r="A23" s="15">
        <v>15</v>
      </c>
      <c r="B23" s="2" t="s">
        <v>51</v>
      </c>
      <c r="C23" s="16"/>
      <c r="D23" s="9"/>
      <c r="E23" s="9">
        <f t="shared" si="0"/>
        <v>27</v>
      </c>
      <c r="F23" s="49">
        <f t="shared" si="5"/>
        <v>135</v>
      </c>
      <c r="G23" s="50">
        <f t="shared" si="6"/>
        <v>0</v>
      </c>
      <c r="H23" s="51">
        <f t="shared" si="7"/>
        <v>135</v>
      </c>
      <c r="I23" s="52">
        <v>4</v>
      </c>
      <c r="J23" s="52">
        <v>4</v>
      </c>
      <c r="K23" s="52">
        <v>5</v>
      </c>
      <c r="L23" s="52">
        <v>5</v>
      </c>
      <c r="M23" s="52">
        <v>4</v>
      </c>
      <c r="N23" s="49">
        <v>39</v>
      </c>
      <c r="O23" s="49">
        <v>35</v>
      </c>
      <c r="P23" s="49">
        <v>50</v>
      </c>
      <c r="Q23" s="49">
        <v>45</v>
      </c>
      <c r="R23" s="49">
        <v>44</v>
      </c>
      <c r="S23" s="53">
        <v>5</v>
      </c>
      <c r="T23" s="54">
        <v>86</v>
      </c>
      <c r="U23" s="15">
        <v>15</v>
      </c>
      <c r="V23" s="18">
        <f t="shared" si="1"/>
        <v>4.5</v>
      </c>
      <c r="W23" s="51">
        <f t="shared" si="2"/>
        <v>299</v>
      </c>
      <c r="X23" s="53">
        <v>5</v>
      </c>
      <c r="Y23" s="52">
        <v>5</v>
      </c>
      <c r="Z23" s="52">
        <v>5</v>
      </c>
      <c r="AA23" s="52">
        <v>5</v>
      </c>
      <c r="AB23" s="52">
        <v>5</v>
      </c>
      <c r="AC23" s="52">
        <v>5</v>
      </c>
      <c r="AD23" s="37">
        <v>5</v>
      </c>
      <c r="AE23" s="52">
        <v>5</v>
      </c>
      <c r="AF23" s="52">
        <v>5</v>
      </c>
      <c r="AG23" s="52">
        <v>5</v>
      </c>
      <c r="AH23" s="11">
        <f t="shared" si="3"/>
        <v>5</v>
      </c>
      <c r="AI23" s="51">
        <f t="shared" si="8"/>
        <v>500</v>
      </c>
      <c r="AJ23" s="22">
        <v>5</v>
      </c>
      <c r="AK23" s="56">
        <v>5</v>
      </c>
      <c r="AL23" s="56">
        <v>5</v>
      </c>
      <c r="AM23" s="56">
        <v>5</v>
      </c>
      <c r="AN23" s="63">
        <v>45</v>
      </c>
      <c r="AO23" s="63">
        <v>45</v>
      </c>
      <c r="AP23" s="63">
        <v>45</v>
      </c>
      <c r="AQ23" s="63">
        <v>45</v>
      </c>
      <c r="AR23" s="51">
        <f t="shared" si="9"/>
        <v>180</v>
      </c>
      <c r="AS23" s="19">
        <f t="shared" si="4"/>
        <v>1114</v>
      </c>
      <c r="AT23" s="65">
        <v>5</v>
      </c>
      <c r="AU23" s="43" t="s">
        <v>29</v>
      </c>
      <c r="AV23" s="42"/>
    </row>
    <row r="24" spans="1:48" ht="12.75">
      <c r="A24" s="15">
        <v>16</v>
      </c>
      <c r="B24" s="2" t="s">
        <v>52</v>
      </c>
      <c r="C24" s="16"/>
      <c r="D24" s="9">
        <v>5</v>
      </c>
      <c r="E24" s="9">
        <f t="shared" si="0"/>
        <v>22</v>
      </c>
      <c r="F24" s="49">
        <f t="shared" si="5"/>
        <v>110</v>
      </c>
      <c r="G24" s="50">
        <f t="shared" si="6"/>
        <v>0</v>
      </c>
      <c r="H24" s="51">
        <f t="shared" si="7"/>
        <v>110</v>
      </c>
      <c r="I24" s="52">
        <v>3</v>
      </c>
      <c r="J24" s="37">
        <v>4</v>
      </c>
      <c r="K24" s="52">
        <v>3</v>
      </c>
      <c r="L24" s="52">
        <v>3</v>
      </c>
      <c r="M24" s="52">
        <v>4</v>
      </c>
      <c r="N24" s="49">
        <v>25</v>
      </c>
      <c r="O24" s="49">
        <v>35</v>
      </c>
      <c r="P24" s="49">
        <v>28</v>
      </c>
      <c r="Q24" s="49">
        <v>28</v>
      </c>
      <c r="R24" s="49">
        <v>38</v>
      </c>
      <c r="S24" s="53">
        <v>5</v>
      </c>
      <c r="T24" s="54">
        <v>86</v>
      </c>
      <c r="U24" s="15">
        <v>16</v>
      </c>
      <c r="V24" s="18">
        <f t="shared" si="1"/>
        <v>3.6666666666666665</v>
      </c>
      <c r="W24" s="51">
        <f t="shared" si="2"/>
        <v>240</v>
      </c>
      <c r="X24" s="53">
        <v>4</v>
      </c>
      <c r="Y24" s="52">
        <v>4</v>
      </c>
      <c r="Z24" s="52">
        <v>5</v>
      </c>
      <c r="AA24" s="52">
        <v>4</v>
      </c>
      <c r="AB24" s="52">
        <v>5</v>
      </c>
      <c r="AC24" s="52">
        <v>4</v>
      </c>
      <c r="AD24" s="52">
        <v>5</v>
      </c>
      <c r="AE24" s="52">
        <v>5</v>
      </c>
      <c r="AF24" s="52">
        <v>5</v>
      </c>
      <c r="AG24" s="52">
        <v>5</v>
      </c>
      <c r="AH24" s="11">
        <f t="shared" si="3"/>
        <v>4.6</v>
      </c>
      <c r="AI24" s="51">
        <f t="shared" si="8"/>
        <v>460</v>
      </c>
      <c r="AJ24" s="22">
        <v>5</v>
      </c>
      <c r="AK24" s="9"/>
      <c r="AL24" s="9">
        <v>55</v>
      </c>
      <c r="AM24" s="9">
        <v>5</v>
      </c>
      <c r="AN24" s="62">
        <v>45</v>
      </c>
      <c r="AO24" s="62"/>
      <c r="AP24" s="63">
        <v>90</v>
      </c>
      <c r="AQ24" s="63">
        <v>45</v>
      </c>
      <c r="AR24" s="51">
        <f t="shared" si="9"/>
        <v>180</v>
      </c>
      <c r="AS24" s="19">
        <f t="shared" si="4"/>
        <v>990</v>
      </c>
      <c r="AT24" s="55">
        <v>4</v>
      </c>
      <c r="AU24" s="43" t="s">
        <v>29</v>
      </c>
      <c r="AV24" s="42"/>
    </row>
    <row r="25" spans="1:48" ht="12.75">
      <c r="A25" s="15">
        <v>17</v>
      </c>
      <c r="B25" s="2" t="s">
        <v>53</v>
      </c>
      <c r="C25" s="16"/>
      <c r="D25" s="9"/>
      <c r="E25" s="9">
        <f t="shared" si="0"/>
        <v>27</v>
      </c>
      <c r="F25" s="49">
        <f t="shared" si="5"/>
        <v>135</v>
      </c>
      <c r="G25" s="50">
        <f t="shared" si="6"/>
        <v>0</v>
      </c>
      <c r="H25" s="51">
        <f t="shared" si="7"/>
        <v>135</v>
      </c>
      <c r="I25" s="52">
        <v>3</v>
      </c>
      <c r="J25" s="52">
        <v>4</v>
      </c>
      <c r="K25" s="52">
        <v>4</v>
      </c>
      <c r="L25" s="52">
        <v>3</v>
      </c>
      <c r="M25" s="52">
        <v>3</v>
      </c>
      <c r="N25" s="49">
        <v>20</v>
      </c>
      <c r="O25" s="49">
        <v>44</v>
      </c>
      <c r="P25" s="49">
        <v>40</v>
      </c>
      <c r="Q25" s="49">
        <v>29</v>
      </c>
      <c r="R25" s="49">
        <v>28</v>
      </c>
      <c r="S25" s="53">
        <v>5</v>
      </c>
      <c r="T25" s="54">
        <v>86</v>
      </c>
      <c r="U25" s="15">
        <v>17</v>
      </c>
      <c r="V25" s="18">
        <f t="shared" si="1"/>
        <v>3.6666666666666665</v>
      </c>
      <c r="W25" s="51">
        <f t="shared" si="2"/>
        <v>247</v>
      </c>
      <c r="X25" s="53">
        <v>5</v>
      </c>
      <c r="Y25" s="52">
        <v>4</v>
      </c>
      <c r="Z25" s="52">
        <v>5</v>
      </c>
      <c r="AA25" s="52">
        <v>4</v>
      </c>
      <c r="AB25" s="52">
        <v>4</v>
      </c>
      <c r="AC25" s="52">
        <v>4</v>
      </c>
      <c r="AD25" s="52">
        <v>4</v>
      </c>
      <c r="AE25" s="52">
        <v>5</v>
      </c>
      <c r="AF25" s="52">
        <v>4</v>
      </c>
      <c r="AG25" s="52">
        <v>5</v>
      </c>
      <c r="AH25" s="11">
        <f t="shared" si="3"/>
        <v>4.4</v>
      </c>
      <c r="AI25" s="51">
        <f t="shared" si="8"/>
        <v>440</v>
      </c>
      <c r="AJ25" s="22">
        <v>5</v>
      </c>
      <c r="AK25" s="9">
        <v>5</v>
      </c>
      <c r="AL25" s="9">
        <v>5</v>
      </c>
      <c r="AM25" s="9">
        <v>5</v>
      </c>
      <c r="AN25" s="62">
        <v>45</v>
      </c>
      <c r="AO25" s="62">
        <v>45</v>
      </c>
      <c r="AP25" s="63">
        <v>45</v>
      </c>
      <c r="AQ25" s="63">
        <v>45</v>
      </c>
      <c r="AR25" s="51">
        <f t="shared" si="9"/>
        <v>180</v>
      </c>
      <c r="AS25" s="19">
        <f t="shared" si="4"/>
        <v>1002</v>
      </c>
      <c r="AT25" s="55">
        <v>4</v>
      </c>
      <c r="AU25" s="43" t="s">
        <v>29</v>
      </c>
      <c r="AV25" s="42"/>
    </row>
    <row r="26" spans="1:48" ht="12.75">
      <c r="A26" s="15">
        <v>18</v>
      </c>
      <c r="B26" s="2" t="s">
        <v>54</v>
      </c>
      <c r="C26" s="16"/>
      <c r="D26" s="9"/>
      <c r="E26" s="9">
        <f t="shared" si="0"/>
        <v>27</v>
      </c>
      <c r="F26" s="49">
        <f t="shared" si="5"/>
        <v>135</v>
      </c>
      <c r="G26" s="50">
        <f t="shared" si="6"/>
        <v>0</v>
      </c>
      <c r="H26" s="51">
        <f t="shared" si="7"/>
        <v>135</v>
      </c>
      <c r="I26" s="52">
        <v>4</v>
      </c>
      <c r="J26" s="52">
        <v>5</v>
      </c>
      <c r="K26" s="52">
        <v>5</v>
      </c>
      <c r="L26" s="52">
        <v>4</v>
      </c>
      <c r="M26" s="52">
        <v>5</v>
      </c>
      <c r="N26" s="49">
        <v>36</v>
      </c>
      <c r="O26" s="49">
        <v>45</v>
      </c>
      <c r="P26" s="49">
        <v>45</v>
      </c>
      <c r="Q26" s="49">
        <v>35</v>
      </c>
      <c r="R26" s="49">
        <v>45</v>
      </c>
      <c r="S26" s="53">
        <v>5</v>
      </c>
      <c r="T26" s="54">
        <v>90</v>
      </c>
      <c r="U26" s="15">
        <v>18</v>
      </c>
      <c r="V26" s="18">
        <f t="shared" si="1"/>
        <v>4.666666666666667</v>
      </c>
      <c r="W26" s="51">
        <f t="shared" si="2"/>
        <v>296</v>
      </c>
      <c r="X26" s="41">
        <v>5</v>
      </c>
      <c r="Y26" s="37">
        <v>5</v>
      </c>
      <c r="Z26" s="52">
        <v>5</v>
      </c>
      <c r="AA26" s="52">
        <v>5</v>
      </c>
      <c r="AB26" s="52">
        <v>4</v>
      </c>
      <c r="AC26" s="52">
        <v>4</v>
      </c>
      <c r="AD26" s="52">
        <v>5</v>
      </c>
      <c r="AE26" s="52">
        <v>5</v>
      </c>
      <c r="AF26" s="52">
        <v>5</v>
      </c>
      <c r="AG26" s="52">
        <v>5</v>
      </c>
      <c r="AH26" s="11">
        <f t="shared" si="3"/>
        <v>4.8</v>
      </c>
      <c r="AI26" s="51">
        <f t="shared" si="8"/>
        <v>480</v>
      </c>
      <c r="AJ26" s="22">
        <v>5</v>
      </c>
      <c r="AK26" s="9">
        <v>5</v>
      </c>
      <c r="AL26" s="9">
        <v>5</v>
      </c>
      <c r="AM26" s="9">
        <v>5</v>
      </c>
      <c r="AN26" s="62">
        <v>45</v>
      </c>
      <c r="AO26" s="62">
        <v>45</v>
      </c>
      <c r="AP26" s="63">
        <v>45</v>
      </c>
      <c r="AQ26" s="63">
        <v>45</v>
      </c>
      <c r="AR26" s="51">
        <f t="shared" si="9"/>
        <v>180</v>
      </c>
      <c r="AS26" s="19">
        <f t="shared" si="4"/>
        <v>1091</v>
      </c>
      <c r="AT26" s="65">
        <v>5</v>
      </c>
      <c r="AU26" s="43" t="s">
        <v>29</v>
      </c>
      <c r="AV26" s="42"/>
    </row>
    <row r="27" spans="1:48" ht="12.75">
      <c r="A27" s="15">
        <v>19</v>
      </c>
      <c r="B27" s="2" t="s">
        <v>55</v>
      </c>
      <c r="C27" s="16"/>
      <c r="D27" s="9"/>
      <c r="E27" s="9">
        <f t="shared" si="0"/>
        <v>27</v>
      </c>
      <c r="F27" s="49">
        <f t="shared" si="5"/>
        <v>135</v>
      </c>
      <c r="G27" s="50">
        <f t="shared" si="6"/>
        <v>0</v>
      </c>
      <c r="H27" s="51">
        <f t="shared" si="7"/>
        <v>135</v>
      </c>
      <c r="I27" s="52">
        <v>4</v>
      </c>
      <c r="J27" s="52">
        <v>5</v>
      </c>
      <c r="K27" s="52">
        <v>4</v>
      </c>
      <c r="L27" s="52">
        <v>5</v>
      </c>
      <c r="M27" s="52">
        <v>5</v>
      </c>
      <c r="N27" s="49">
        <v>39</v>
      </c>
      <c r="O27" s="49">
        <v>47</v>
      </c>
      <c r="P27" s="49">
        <v>38</v>
      </c>
      <c r="Q27" s="49">
        <v>50</v>
      </c>
      <c r="R27" s="49">
        <v>48</v>
      </c>
      <c r="S27" s="53">
        <v>5</v>
      </c>
      <c r="T27" s="54">
        <v>100</v>
      </c>
      <c r="U27" s="15">
        <v>19</v>
      </c>
      <c r="V27" s="18">
        <f t="shared" si="1"/>
        <v>4.666666666666667</v>
      </c>
      <c r="W27" s="51">
        <f t="shared" si="2"/>
        <v>322</v>
      </c>
      <c r="X27" s="52">
        <v>5</v>
      </c>
      <c r="Y27" s="52">
        <v>5</v>
      </c>
      <c r="Z27" s="52">
        <v>5</v>
      </c>
      <c r="AA27" s="52">
        <v>5</v>
      </c>
      <c r="AB27" s="52">
        <v>4</v>
      </c>
      <c r="AC27" s="52">
        <v>4</v>
      </c>
      <c r="AD27" s="52">
        <v>5</v>
      </c>
      <c r="AE27" s="52">
        <v>5</v>
      </c>
      <c r="AF27" s="52">
        <v>5</v>
      </c>
      <c r="AG27" s="52">
        <v>5</v>
      </c>
      <c r="AH27" s="11">
        <f t="shared" si="3"/>
        <v>4.8</v>
      </c>
      <c r="AI27" s="51">
        <f t="shared" si="8"/>
        <v>480</v>
      </c>
      <c r="AJ27" s="22">
        <v>5</v>
      </c>
      <c r="AK27" s="56">
        <v>5</v>
      </c>
      <c r="AL27" s="56">
        <v>5</v>
      </c>
      <c r="AM27" s="56">
        <v>5</v>
      </c>
      <c r="AN27" s="62">
        <v>45</v>
      </c>
      <c r="AO27" s="62">
        <v>45</v>
      </c>
      <c r="AP27" s="63">
        <v>45</v>
      </c>
      <c r="AQ27" s="63">
        <v>45</v>
      </c>
      <c r="AR27" s="51">
        <f t="shared" si="9"/>
        <v>180</v>
      </c>
      <c r="AS27" s="19">
        <f t="shared" si="4"/>
        <v>1117</v>
      </c>
      <c r="AT27" s="65">
        <v>5</v>
      </c>
      <c r="AU27" s="43" t="s">
        <v>29</v>
      </c>
      <c r="AV27" s="42"/>
    </row>
    <row r="28" spans="1:48" ht="12.75">
      <c r="A28" s="15">
        <v>20</v>
      </c>
      <c r="B28" s="2" t="s">
        <v>56</v>
      </c>
      <c r="C28" s="16">
        <v>1</v>
      </c>
      <c r="D28" s="9">
        <v>1</v>
      </c>
      <c r="E28" s="9">
        <f t="shared" si="0"/>
        <v>26</v>
      </c>
      <c r="F28" s="49">
        <f t="shared" si="5"/>
        <v>130</v>
      </c>
      <c r="G28" s="50">
        <f aca="true" t="shared" si="10" ref="G28:G34">C28*(-2)</f>
        <v>-2</v>
      </c>
      <c r="H28" s="51">
        <f aca="true" t="shared" si="11" ref="H28:H34">SUM(F28:G28)</f>
        <v>128</v>
      </c>
      <c r="I28" s="52">
        <v>3</v>
      </c>
      <c r="J28" s="52">
        <v>5</v>
      </c>
      <c r="K28" s="37">
        <v>5</v>
      </c>
      <c r="L28" s="52">
        <v>4</v>
      </c>
      <c r="M28" s="52">
        <v>5</v>
      </c>
      <c r="N28" s="49">
        <v>52</v>
      </c>
      <c r="O28" s="49">
        <v>45</v>
      </c>
      <c r="P28" s="49">
        <v>48</v>
      </c>
      <c r="Q28" s="49">
        <v>40</v>
      </c>
      <c r="R28" s="49">
        <v>49</v>
      </c>
      <c r="S28" s="53">
        <v>5</v>
      </c>
      <c r="T28" s="54">
        <v>86</v>
      </c>
      <c r="U28" s="15">
        <v>20</v>
      </c>
      <c r="V28" s="18">
        <f t="shared" si="1"/>
        <v>4.5</v>
      </c>
      <c r="W28" s="51">
        <f t="shared" si="2"/>
        <v>320</v>
      </c>
      <c r="X28" s="52">
        <v>5</v>
      </c>
      <c r="Y28" s="52">
        <v>5</v>
      </c>
      <c r="Z28" s="52">
        <v>5</v>
      </c>
      <c r="AA28" s="37">
        <v>5</v>
      </c>
      <c r="AB28" s="37">
        <v>5</v>
      </c>
      <c r="AC28" s="52">
        <v>4</v>
      </c>
      <c r="AD28" s="52">
        <v>5</v>
      </c>
      <c r="AE28" s="52">
        <v>5</v>
      </c>
      <c r="AF28" s="52">
        <v>5</v>
      </c>
      <c r="AG28" s="52">
        <v>5</v>
      </c>
      <c r="AH28" s="11">
        <f aca="true" t="shared" si="12" ref="AH28:AH34">AVERAGE(X28:AG28)</f>
        <v>4.9</v>
      </c>
      <c r="AI28" s="51">
        <f aca="true" t="shared" si="13" ref="AI28:AI34">(SUM(X28:AG28)*10)</f>
        <v>490</v>
      </c>
      <c r="AJ28" s="22">
        <v>5</v>
      </c>
      <c r="AK28" s="56">
        <v>55</v>
      </c>
      <c r="AL28" s="56">
        <v>5</v>
      </c>
      <c r="AM28" s="56">
        <v>5</v>
      </c>
      <c r="AN28" s="63">
        <v>45</v>
      </c>
      <c r="AO28" s="63">
        <v>90</v>
      </c>
      <c r="AP28" s="63">
        <v>45</v>
      </c>
      <c r="AQ28" s="63">
        <v>45</v>
      </c>
      <c r="AR28" s="51">
        <f t="shared" si="9"/>
        <v>225</v>
      </c>
      <c r="AS28" s="19">
        <f t="shared" si="4"/>
        <v>1163</v>
      </c>
      <c r="AT28" s="65">
        <v>5</v>
      </c>
      <c r="AU28" s="43" t="s">
        <v>29</v>
      </c>
      <c r="AV28" s="42"/>
    </row>
    <row r="29" spans="1:48" ht="12.75">
      <c r="A29" s="15">
        <v>21</v>
      </c>
      <c r="B29" s="2" t="s">
        <v>57</v>
      </c>
      <c r="C29" s="16">
        <v>1</v>
      </c>
      <c r="D29" s="9">
        <v>10</v>
      </c>
      <c r="E29" s="9">
        <f t="shared" si="0"/>
        <v>17</v>
      </c>
      <c r="F29" s="49">
        <f t="shared" si="5"/>
        <v>85</v>
      </c>
      <c r="G29" s="50">
        <f t="shared" si="10"/>
        <v>-2</v>
      </c>
      <c r="H29" s="51">
        <f t="shared" si="11"/>
        <v>83</v>
      </c>
      <c r="I29" s="37">
        <v>3</v>
      </c>
      <c r="J29" s="37">
        <v>3</v>
      </c>
      <c r="K29" s="37">
        <v>3</v>
      </c>
      <c r="L29" s="37">
        <v>3</v>
      </c>
      <c r="M29" s="37">
        <v>3</v>
      </c>
      <c r="N29" s="49">
        <v>25</v>
      </c>
      <c r="O29" s="49">
        <v>20</v>
      </c>
      <c r="P29" s="49">
        <v>20</v>
      </c>
      <c r="Q29" s="49">
        <v>20</v>
      </c>
      <c r="R29" s="49">
        <v>22</v>
      </c>
      <c r="S29" s="53">
        <v>3</v>
      </c>
      <c r="T29" s="54">
        <v>50</v>
      </c>
      <c r="U29" s="15">
        <v>21</v>
      </c>
      <c r="V29" s="18">
        <f t="shared" si="1"/>
        <v>3</v>
      </c>
      <c r="W29" s="51">
        <f t="shared" si="2"/>
        <v>157</v>
      </c>
      <c r="X29" s="52">
        <v>3</v>
      </c>
      <c r="Y29" s="52">
        <v>3</v>
      </c>
      <c r="Z29" s="37">
        <v>4</v>
      </c>
      <c r="AA29" s="37">
        <v>3</v>
      </c>
      <c r="AB29" s="37">
        <v>3</v>
      </c>
      <c r="AC29" s="37">
        <v>3</v>
      </c>
      <c r="AD29" s="37">
        <v>3</v>
      </c>
      <c r="AE29" s="37">
        <v>3</v>
      </c>
      <c r="AF29" s="52">
        <v>3</v>
      </c>
      <c r="AG29" s="52">
        <v>5</v>
      </c>
      <c r="AH29" s="11">
        <f t="shared" si="12"/>
        <v>3.3</v>
      </c>
      <c r="AI29" s="51">
        <f t="shared" si="13"/>
        <v>330</v>
      </c>
      <c r="AJ29" s="22">
        <v>5</v>
      </c>
      <c r="AK29" s="56"/>
      <c r="AL29" s="56">
        <v>5</v>
      </c>
      <c r="AM29" s="56">
        <v>0</v>
      </c>
      <c r="AN29" s="63">
        <v>45</v>
      </c>
      <c r="AO29" s="63"/>
      <c r="AP29" s="63">
        <v>45</v>
      </c>
      <c r="AQ29" s="63">
        <v>0</v>
      </c>
      <c r="AR29" s="51">
        <f t="shared" si="9"/>
        <v>90</v>
      </c>
      <c r="AS29" s="19">
        <f t="shared" si="4"/>
        <v>660</v>
      </c>
      <c r="AT29" s="55">
        <v>3</v>
      </c>
      <c r="AU29" s="43" t="s">
        <v>29</v>
      </c>
      <c r="AV29" s="42"/>
    </row>
    <row r="30" spans="1:48" ht="12.75">
      <c r="A30" s="15">
        <v>22</v>
      </c>
      <c r="B30" s="2" t="s">
        <v>58</v>
      </c>
      <c r="C30" s="16"/>
      <c r="D30" s="9">
        <v>4</v>
      </c>
      <c r="E30" s="9">
        <f t="shared" si="0"/>
        <v>23</v>
      </c>
      <c r="F30" s="49">
        <f t="shared" si="5"/>
        <v>115</v>
      </c>
      <c r="G30" s="50">
        <f t="shared" si="10"/>
        <v>0</v>
      </c>
      <c r="H30" s="51">
        <f t="shared" si="11"/>
        <v>115</v>
      </c>
      <c r="I30" s="52">
        <v>3</v>
      </c>
      <c r="J30" s="52">
        <v>3</v>
      </c>
      <c r="K30" s="37">
        <v>4</v>
      </c>
      <c r="L30" s="52">
        <v>4</v>
      </c>
      <c r="M30" s="52">
        <v>3</v>
      </c>
      <c r="N30" s="49">
        <v>28</v>
      </c>
      <c r="O30" s="49">
        <v>31</v>
      </c>
      <c r="P30" s="49">
        <v>42</v>
      </c>
      <c r="Q30" s="49">
        <v>42</v>
      </c>
      <c r="R30" s="49">
        <v>33</v>
      </c>
      <c r="S30" s="53">
        <v>4</v>
      </c>
      <c r="T30" s="54">
        <v>81</v>
      </c>
      <c r="U30" s="15">
        <v>22</v>
      </c>
      <c r="V30" s="18">
        <f t="shared" si="1"/>
        <v>3.5</v>
      </c>
      <c r="W30" s="51">
        <f t="shared" si="2"/>
        <v>257</v>
      </c>
      <c r="X30" s="52">
        <v>4</v>
      </c>
      <c r="Y30" s="52">
        <v>4</v>
      </c>
      <c r="Z30" s="52">
        <v>4</v>
      </c>
      <c r="AA30" s="52">
        <v>4</v>
      </c>
      <c r="AB30" s="52">
        <v>4</v>
      </c>
      <c r="AC30" s="52">
        <v>3</v>
      </c>
      <c r="AD30" s="37">
        <v>4</v>
      </c>
      <c r="AE30" s="37">
        <v>3</v>
      </c>
      <c r="AF30" s="52">
        <v>4</v>
      </c>
      <c r="AG30" s="52">
        <v>4</v>
      </c>
      <c r="AH30" s="11">
        <f t="shared" si="12"/>
        <v>3.8</v>
      </c>
      <c r="AI30" s="51">
        <f t="shared" si="13"/>
        <v>380</v>
      </c>
      <c r="AJ30" s="22">
        <v>5</v>
      </c>
      <c r="AK30" s="56"/>
      <c r="AL30" s="56"/>
      <c r="AM30" s="56">
        <v>3</v>
      </c>
      <c r="AN30" s="63">
        <v>45</v>
      </c>
      <c r="AO30" s="63"/>
      <c r="AP30" s="63"/>
      <c r="AQ30" s="63">
        <v>25</v>
      </c>
      <c r="AR30" s="51">
        <f t="shared" si="9"/>
        <v>70</v>
      </c>
      <c r="AS30" s="19">
        <f t="shared" si="4"/>
        <v>822</v>
      </c>
      <c r="AT30" s="55">
        <v>3</v>
      </c>
      <c r="AU30" s="43" t="s">
        <v>29</v>
      </c>
      <c r="AV30" s="42"/>
    </row>
    <row r="31" spans="1:52" ht="15">
      <c r="A31" s="15">
        <v>23</v>
      </c>
      <c r="B31" s="2" t="s">
        <v>59</v>
      </c>
      <c r="C31" s="16"/>
      <c r="D31" s="9"/>
      <c r="E31" s="9">
        <f t="shared" si="0"/>
        <v>27</v>
      </c>
      <c r="F31" s="49">
        <f t="shared" si="5"/>
        <v>135</v>
      </c>
      <c r="G31" s="50">
        <f t="shared" si="10"/>
        <v>0</v>
      </c>
      <c r="H31" s="51">
        <f t="shared" si="11"/>
        <v>135</v>
      </c>
      <c r="I31" s="52">
        <v>5</v>
      </c>
      <c r="J31" s="52">
        <v>5</v>
      </c>
      <c r="K31" s="52">
        <v>5</v>
      </c>
      <c r="L31" s="52">
        <v>5</v>
      </c>
      <c r="M31" s="52">
        <v>5</v>
      </c>
      <c r="N31" s="49">
        <v>50</v>
      </c>
      <c r="O31" s="49">
        <v>48</v>
      </c>
      <c r="P31" s="49">
        <v>50</v>
      </c>
      <c r="Q31" s="49">
        <v>50</v>
      </c>
      <c r="R31" s="49">
        <v>50</v>
      </c>
      <c r="S31" s="53">
        <v>5</v>
      </c>
      <c r="T31" s="54">
        <v>86</v>
      </c>
      <c r="U31" s="15">
        <v>23</v>
      </c>
      <c r="V31" s="18">
        <f t="shared" si="1"/>
        <v>5</v>
      </c>
      <c r="W31" s="51">
        <f t="shared" si="2"/>
        <v>334</v>
      </c>
      <c r="X31" s="52">
        <v>5</v>
      </c>
      <c r="Y31" s="52">
        <v>5</v>
      </c>
      <c r="Z31" s="52">
        <v>5</v>
      </c>
      <c r="AA31" s="52">
        <v>5</v>
      </c>
      <c r="AB31" s="52">
        <v>5</v>
      </c>
      <c r="AC31" s="52">
        <v>5</v>
      </c>
      <c r="AD31" s="52">
        <v>5</v>
      </c>
      <c r="AE31" s="52">
        <v>5</v>
      </c>
      <c r="AF31" s="52">
        <v>5</v>
      </c>
      <c r="AG31" s="52">
        <v>5</v>
      </c>
      <c r="AH31" s="11">
        <f t="shared" si="12"/>
        <v>5</v>
      </c>
      <c r="AI31" s="51">
        <f t="shared" si="13"/>
        <v>500</v>
      </c>
      <c r="AJ31" s="22">
        <v>5</v>
      </c>
      <c r="AK31" s="56">
        <v>5</v>
      </c>
      <c r="AL31" s="56">
        <v>5</v>
      </c>
      <c r="AM31" s="56">
        <v>5</v>
      </c>
      <c r="AN31" s="63">
        <v>45</v>
      </c>
      <c r="AO31" s="63">
        <v>45</v>
      </c>
      <c r="AP31" s="63">
        <v>45</v>
      </c>
      <c r="AQ31" s="63">
        <v>45</v>
      </c>
      <c r="AR31" s="51">
        <f t="shared" si="9"/>
        <v>180</v>
      </c>
      <c r="AS31" s="19">
        <f t="shared" si="4"/>
        <v>1149</v>
      </c>
      <c r="AT31" s="65">
        <v>5</v>
      </c>
      <c r="AU31" s="43" t="s">
        <v>29</v>
      </c>
      <c r="AV31" s="42"/>
      <c r="AW31" s="44"/>
      <c r="AX31" s="45"/>
      <c r="AY31" s="45"/>
      <c r="AZ31" s="45"/>
    </row>
    <row r="32" spans="1:52" ht="15">
      <c r="A32" s="15">
        <v>24</v>
      </c>
      <c r="B32" s="2" t="s">
        <v>60</v>
      </c>
      <c r="C32" s="16">
        <v>1</v>
      </c>
      <c r="D32" s="9">
        <v>3</v>
      </c>
      <c r="E32" s="9">
        <f t="shared" si="0"/>
        <v>24</v>
      </c>
      <c r="F32" s="49">
        <f t="shared" si="5"/>
        <v>120</v>
      </c>
      <c r="G32" s="50">
        <f t="shared" si="10"/>
        <v>-2</v>
      </c>
      <c r="H32" s="51">
        <f t="shared" si="11"/>
        <v>118</v>
      </c>
      <c r="I32" s="52">
        <v>4</v>
      </c>
      <c r="J32" s="52">
        <v>3</v>
      </c>
      <c r="K32" s="37">
        <v>3</v>
      </c>
      <c r="L32" s="52">
        <v>3</v>
      </c>
      <c r="M32" s="52">
        <v>4</v>
      </c>
      <c r="N32" s="49">
        <v>35</v>
      </c>
      <c r="O32" s="49">
        <v>27</v>
      </c>
      <c r="P32" s="49">
        <v>30</v>
      </c>
      <c r="Q32" s="49">
        <v>32</v>
      </c>
      <c r="R32" s="49">
        <v>37</v>
      </c>
      <c r="S32" s="53">
        <v>4</v>
      </c>
      <c r="T32" s="54">
        <v>77</v>
      </c>
      <c r="U32" s="15">
        <v>24</v>
      </c>
      <c r="V32" s="18">
        <f t="shared" si="1"/>
        <v>3.5</v>
      </c>
      <c r="W32" s="51">
        <f t="shared" si="2"/>
        <v>238</v>
      </c>
      <c r="X32" s="52">
        <v>3</v>
      </c>
      <c r="Y32" s="52">
        <v>3</v>
      </c>
      <c r="Z32" s="52">
        <v>4</v>
      </c>
      <c r="AA32" s="52">
        <v>5</v>
      </c>
      <c r="AB32" s="52">
        <v>3</v>
      </c>
      <c r="AC32" s="37">
        <v>3</v>
      </c>
      <c r="AD32" s="52">
        <v>4</v>
      </c>
      <c r="AE32" s="52">
        <v>4</v>
      </c>
      <c r="AF32" s="52">
        <v>4</v>
      </c>
      <c r="AG32" s="52">
        <v>5</v>
      </c>
      <c r="AH32" s="11">
        <f t="shared" si="12"/>
        <v>3.8</v>
      </c>
      <c r="AI32" s="51">
        <f t="shared" si="13"/>
        <v>380</v>
      </c>
      <c r="AJ32" s="22">
        <v>5</v>
      </c>
      <c r="AK32" s="56"/>
      <c r="AL32" s="56">
        <v>5</v>
      </c>
      <c r="AM32" s="56">
        <v>4</v>
      </c>
      <c r="AN32" s="63">
        <v>45</v>
      </c>
      <c r="AO32" s="63"/>
      <c r="AP32" s="63">
        <v>45</v>
      </c>
      <c r="AQ32" s="63">
        <v>35</v>
      </c>
      <c r="AR32" s="51">
        <f t="shared" si="9"/>
        <v>125</v>
      </c>
      <c r="AS32" s="19">
        <f t="shared" si="4"/>
        <v>861</v>
      </c>
      <c r="AT32" s="55">
        <v>4</v>
      </c>
      <c r="AU32" s="43" t="s">
        <v>29</v>
      </c>
      <c r="AV32" s="42"/>
      <c r="AW32" s="44"/>
      <c r="AX32" s="45"/>
      <c r="AY32" s="45"/>
      <c r="AZ32" s="45"/>
    </row>
    <row r="33" spans="1:52" ht="15">
      <c r="A33" s="15">
        <v>25</v>
      </c>
      <c r="B33" s="2" t="s">
        <v>61</v>
      </c>
      <c r="C33" s="16"/>
      <c r="D33" s="9">
        <v>4</v>
      </c>
      <c r="E33" s="9">
        <f t="shared" si="0"/>
        <v>23</v>
      </c>
      <c r="F33" s="49">
        <f t="shared" si="5"/>
        <v>115</v>
      </c>
      <c r="G33" s="50">
        <f t="shared" si="10"/>
        <v>0</v>
      </c>
      <c r="H33" s="51">
        <f t="shared" si="11"/>
        <v>115</v>
      </c>
      <c r="I33" s="66">
        <v>0</v>
      </c>
      <c r="J33" s="52">
        <v>3</v>
      </c>
      <c r="K33" s="52">
        <v>4</v>
      </c>
      <c r="L33" s="52">
        <v>4</v>
      </c>
      <c r="M33" s="52">
        <v>4</v>
      </c>
      <c r="N33" s="49">
        <v>0</v>
      </c>
      <c r="O33" s="49">
        <v>33</v>
      </c>
      <c r="P33" s="49">
        <v>38</v>
      </c>
      <c r="Q33" s="49">
        <v>42</v>
      </c>
      <c r="R33" s="49">
        <v>40</v>
      </c>
      <c r="S33" s="66">
        <v>0</v>
      </c>
      <c r="T33" s="54">
        <v>0</v>
      </c>
      <c r="U33" s="15">
        <v>25</v>
      </c>
      <c r="V33" s="18">
        <f t="shared" si="1"/>
        <v>2.5</v>
      </c>
      <c r="W33" s="51">
        <f t="shared" si="2"/>
        <v>153</v>
      </c>
      <c r="X33" s="37">
        <v>4</v>
      </c>
      <c r="Y33" s="37">
        <v>5</v>
      </c>
      <c r="Z33" s="52">
        <v>5</v>
      </c>
      <c r="AA33" s="52">
        <v>5</v>
      </c>
      <c r="AB33" s="52">
        <v>5</v>
      </c>
      <c r="AC33" s="52">
        <v>3</v>
      </c>
      <c r="AD33" s="52">
        <v>4</v>
      </c>
      <c r="AE33" s="52">
        <v>5</v>
      </c>
      <c r="AF33" s="52">
        <v>5</v>
      </c>
      <c r="AG33" s="66">
        <v>0</v>
      </c>
      <c r="AH33" s="11">
        <f t="shared" si="12"/>
        <v>4.1</v>
      </c>
      <c r="AI33" s="51">
        <f t="shared" si="13"/>
        <v>410</v>
      </c>
      <c r="AJ33" s="22"/>
      <c r="AK33" s="56"/>
      <c r="AL33" s="56"/>
      <c r="AM33" s="56">
        <v>0</v>
      </c>
      <c r="AN33" s="63"/>
      <c r="AO33" s="63"/>
      <c r="AP33" s="63"/>
      <c r="AQ33" s="63">
        <v>0</v>
      </c>
      <c r="AR33" s="51">
        <f t="shared" si="9"/>
        <v>0</v>
      </c>
      <c r="AS33" s="19">
        <f t="shared" si="4"/>
        <v>678</v>
      </c>
      <c r="AT33" s="55">
        <v>3</v>
      </c>
      <c r="AU33" s="43" t="s">
        <v>29</v>
      </c>
      <c r="AV33" s="42"/>
      <c r="AW33" s="44"/>
      <c r="AX33" s="45"/>
      <c r="AY33" s="45"/>
      <c r="AZ33" s="45"/>
    </row>
    <row r="34" spans="1:48" ht="12.75">
      <c r="A34" s="15">
        <v>26</v>
      </c>
      <c r="B34" s="2" t="s">
        <v>62</v>
      </c>
      <c r="C34" s="16"/>
      <c r="D34" s="9"/>
      <c r="E34" s="9">
        <f t="shared" si="0"/>
        <v>27</v>
      </c>
      <c r="F34" s="49">
        <f t="shared" si="5"/>
        <v>135</v>
      </c>
      <c r="G34" s="50">
        <f t="shared" si="10"/>
        <v>0</v>
      </c>
      <c r="H34" s="51">
        <f t="shared" si="11"/>
        <v>135</v>
      </c>
      <c r="I34" s="37">
        <v>5</v>
      </c>
      <c r="J34" s="52">
        <v>4</v>
      </c>
      <c r="K34" s="52">
        <v>5</v>
      </c>
      <c r="L34" s="52">
        <v>4</v>
      </c>
      <c r="M34" s="52">
        <v>4</v>
      </c>
      <c r="N34" s="49">
        <v>45</v>
      </c>
      <c r="O34" s="49">
        <v>35</v>
      </c>
      <c r="P34" s="49">
        <v>45</v>
      </c>
      <c r="Q34" s="49">
        <v>35</v>
      </c>
      <c r="R34" s="49">
        <v>39</v>
      </c>
      <c r="S34" s="53">
        <v>5</v>
      </c>
      <c r="T34" s="54">
        <v>90</v>
      </c>
      <c r="U34" s="15">
        <v>26</v>
      </c>
      <c r="V34" s="18">
        <f t="shared" si="1"/>
        <v>4.5</v>
      </c>
      <c r="W34" s="51">
        <f t="shared" si="2"/>
        <v>289</v>
      </c>
      <c r="X34" s="52">
        <v>5</v>
      </c>
      <c r="Y34" s="52">
        <v>5</v>
      </c>
      <c r="Z34" s="52">
        <v>5</v>
      </c>
      <c r="AA34" s="52">
        <v>5</v>
      </c>
      <c r="AB34" s="52">
        <v>5</v>
      </c>
      <c r="AC34" s="52">
        <v>4</v>
      </c>
      <c r="AD34" s="52">
        <v>5</v>
      </c>
      <c r="AE34" s="52">
        <v>5</v>
      </c>
      <c r="AF34" s="52">
        <v>5</v>
      </c>
      <c r="AG34" s="52">
        <v>5</v>
      </c>
      <c r="AH34" s="11">
        <f t="shared" si="12"/>
        <v>4.9</v>
      </c>
      <c r="AI34" s="51">
        <f t="shared" si="13"/>
        <v>490</v>
      </c>
      <c r="AJ34" s="22">
        <v>5</v>
      </c>
      <c r="AK34" s="56">
        <v>5</v>
      </c>
      <c r="AL34" s="56">
        <v>5</v>
      </c>
      <c r="AM34" s="56">
        <v>5</v>
      </c>
      <c r="AN34" s="63">
        <v>45</v>
      </c>
      <c r="AO34" s="63">
        <v>45</v>
      </c>
      <c r="AP34" s="63">
        <v>45</v>
      </c>
      <c r="AQ34" s="63">
        <v>45</v>
      </c>
      <c r="AR34" s="51">
        <f t="shared" si="9"/>
        <v>180</v>
      </c>
      <c r="AS34" s="19">
        <f t="shared" si="4"/>
        <v>1094</v>
      </c>
      <c r="AT34" s="65">
        <v>5</v>
      </c>
      <c r="AU34" s="43" t="s">
        <v>29</v>
      </c>
      <c r="AV34" s="42"/>
    </row>
    <row r="35" spans="1:48" ht="12.75">
      <c r="A35" s="15">
        <v>27</v>
      </c>
      <c r="B35" s="2" t="s">
        <v>63</v>
      </c>
      <c r="C35" s="16">
        <v>1</v>
      </c>
      <c r="D35" s="9">
        <v>3</v>
      </c>
      <c r="E35" s="9">
        <f t="shared" si="0"/>
        <v>24</v>
      </c>
      <c r="F35" s="49">
        <f t="shared" si="5"/>
        <v>120</v>
      </c>
      <c r="G35" s="50">
        <f>C35*(-2)</f>
        <v>-2</v>
      </c>
      <c r="H35" s="51">
        <f>SUM(F35:G35)</f>
        <v>118</v>
      </c>
      <c r="I35" s="52">
        <v>4</v>
      </c>
      <c r="J35" s="52">
        <v>4</v>
      </c>
      <c r="K35" s="37">
        <v>4</v>
      </c>
      <c r="L35" s="37">
        <v>5</v>
      </c>
      <c r="M35" s="52">
        <v>5</v>
      </c>
      <c r="N35" s="49">
        <v>41</v>
      </c>
      <c r="O35" s="49">
        <v>41</v>
      </c>
      <c r="P35" s="49">
        <v>40</v>
      </c>
      <c r="Q35" s="49">
        <v>45</v>
      </c>
      <c r="R35" s="49">
        <v>47</v>
      </c>
      <c r="S35" s="53">
        <v>5</v>
      </c>
      <c r="T35" s="54">
        <v>86</v>
      </c>
      <c r="U35" s="15">
        <v>27</v>
      </c>
      <c r="V35" s="18">
        <f t="shared" si="1"/>
        <v>4.5</v>
      </c>
      <c r="W35" s="51">
        <f t="shared" si="2"/>
        <v>300</v>
      </c>
      <c r="X35" s="52">
        <v>5</v>
      </c>
      <c r="Y35" s="52">
        <v>4</v>
      </c>
      <c r="Z35" s="52">
        <v>5</v>
      </c>
      <c r="AA35" s="52">
        <v>4</v>
      </c>
      <c r="AB35" s="52">
        <v>4</v>
      </c>
      <c r="AC35" s="52">
        <v>4</v>
      </c>
      <c r="AD35" s="52">
        <v>3</v>
      </c>
      <c r="AE35" s="52">
        <v>4</v>
      </c>
      <c r="AF35" s="52">
        <v>5</v>
      </c>
      <c r="AG35" s="52">
        <v>5</v>
      </c>
      <c r="AH35" s="11">
        <f>AVERAGE(X35:AG35)</f>
        <v>4.3</v>
      </c>
      <c r="AI35" s="51">
        <f>(SUM(X35:AG35)*10)</f>
        <v>430</v>
      </c>
      <c r="AJ35" s="22">
        <v>5</v>
      </c>
      <c r="AK35" s="56">
        <v>5</v>
      </c>
      <c r="AL35" s="56">
        <v>5</v>
      </c>
      <c r="AM35" s="56">
        <v>5</v>
      </c>
      <c r="AN35" s="63">
        <v>45</v>
      </c>
      <c r="AO35" s="63">
        <v>45</v>
      </c>
      <c r="AP35" s="63">
        <v>45</v>
      </c>
      <c r="AQ35" s="63">
        <v>45</v>
      </c>
      <c r="AR35" s="51">
        <f t="shared" si="9"/>
        <v>180</v>
      </c>
      <c r="AS35" s="19">
        <f t="shared" si="4"/>
        <v>1028</v>
      </c>
      <c r="AT35" s="55">
        <v>4</v>
      </c>
      <c r="AU35" s="43" t="s">
        <v>29</v>
      </c>
      <c r="AV35" s="42"/>
    </row>
    <row r="36" spans="1:48" ht="12.75">
      <c r="A36" s="15">
        <v>28</v>
      </c>
      <c r="B36" s="2" t="s">
        <v>64</v>
      </c>
      <c r="C36" s="16"/>
      <c r="D36" s="9">
        <v>2</v>
      </c>
      <c r="E36" s="9">
        <f t="shared" si="0"/>
        <v>25</v>
      </c>
      <c r="F36" s="49">
        <f t="shared" si="5"/>
        <v>125</v>
      </c>
      <c r="G36" s="50">
        <f>C36*(-2)</f>
        <v>0</v>
      </c>
      <c r="H36" s="51">
        <f>SUM(F36:G36)</f>
        <v>125</v>
      </c>
      <c r="I36" s="52">
        <v>3</v>
      </c>
      <c r="J36" s="52">
        <v>3</v>
      </c>
      <c r="K36" s="37">
        <v>5</v>
      </c>
      <c r="L36" s="52">
        <v>4</v>
      </c>
      <c r="M36" s="52">
        <v>3</v>
      </c>
      <c r="N36" s="49">
        <v>20</v>
      </c>
      <c r="O36" s="49">
        <v>31</v>
      </c>
      <c r="P36" s="49">
        <v>48</v>
      </c>
      <c r="Q36" s="49">
        <v>35</v>
      </c>
      <c r="R36" s="49">
        <v>33</v>
      </c>
      <c r="S36" s="53">
        <v>5</v>
      </c>
      <c r="T36" s="54">
        <v>86</v>
      </c>
      <c r="U36" s="15">
        <v>28</v>
      </c>
      <c r="V36" s="18">
        <f t="shared" si="1"/>
        <v>3.8333333333333335</v>
      </c>
      <c r="W36" s="51">
        <f t="shared" si="2"/>
        <v>253</v>
      </c>
      <c r="X36" s="52">
        <v>4</v>
      </c>
      <c r="Y36" s="52">
        <v>4</v>
      </c>
      <c r="Z36" s="52">
        <v>5</v>
      </c>
      <c r="AA36" s="52">
        <v>4</v>
      </c>
      <c r="AB36" s="52">
        <v>4</v>
      </c>
      <c r="AC36" s="37">
        <v>4</v>
      </c>
      <c r="AD36" s="52">
        <v>5</v>
      </c>
      <c r="AE36" s="37">
        <v>4</v>
      </c>
      <c r="AF36" s="52">
        <v>4</v>
      </c>
      <c r="AG36" s="52">
        <v>5</v>
      </c>
      <c r="AH36" s="11">
        <f>AVERAGE(X36:AG36)</f>
        <v>4.3</v>
      </c>
      <c r="AI36" s="51">
        <f>(SUM(X36:AG36)*10)</f>
        <v>430</v>
      </c>
      <c r="AJ36" s="22">
        <v>5</v>
      </c>
      <c r="AK36" s="56"/>
      <c r="AL36" s="56">
        <v>5</v>
      </c>
      <c r="AM36" s="56">
        <v>3</v>
      </c>
      <c r="AN36" s="63">
        <v>45</v>
      </c>
      <c r="AO36" s="63"/>
      <c r="AP36" s="63">
        <v>45</v>
      </c>
      <c r="AQ36" s="63">
        <v>25</v>
      </c>
      <c r="AR36" s="51">
        <f t="shared" si="9"/>
        <v>115</v>
      </c>
      <c r="AS36" s="19">
        <f t="shared" si="4"/>
        <v>923</v>
      </c>
      <c r="AT36" s="55">
        <v>4</v>
      </c>
      <c r="AU36" s="43" t="s">
        <v>29</v>
      </c>
      <c r="AV36" s="42"/>
    </row>
    <row r="37" spans="2:49" ht="15" customHeight="1">
      <c r="B37" s="34"/>
      <c r="C37" s="34"/>
      <c r="D37" s="26"/>
      <c r="E37" s="45"/>
      <c r="F37" s="32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</row>
    <row r="38" spans="2:49" ht="15">
      <c r="B38"/>
      <c r="C38" s="28"/>
      <c r="D38" s="25"/>
      <c r="E38" s="45"/>
      <c r="F38" s="32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</row>
    <row r="39" spans="2:49" ht="15" customHeight="1">
      <c r="B39"/>
      <c r="C39" s="28"/>
      <c r="D39" s="25"/>
      <c r="E39" s="45"/>
      <c r="F39" s="45"/>
      <c r="G39" s="45"/>
      <c r="H39" s="45"/>
      <c r="I39" s="32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</row>
    <row r="40" spans="2:25" ht="15">
      <c r="B40" s="28"/>
      <c r="C40" s="28"/>
      <c r="D40" s="25"/>
      <c r="E40" s="45"/>
      <c r="F40" s="32"/>
      <c r="G40" s="61"/>
      <c r="H40" s="61"/>
      <c r="I40" s="25"/>
      <c r="J40" s="45"/>
      <c r="K40" s="32"/>
      <c r="L40" s="61"/>
      <c r="M40" s="61"/>
      <c r="N40" s="28"/>
      <c r="O40" s="25"/>
      <c r="P40" s="45"/>
      <c r="Q40" s="32"/>
      <c r="R40" s="32"/>
      <c r="S40" s="61"/>
      <c r="T40" s="28"/>
      <c r="U40" s="25"/>
      <c r="V40" s="45"/>
      <c r="W40" s="32"/>
      <c r="X40" s="61"/>
      <c r="Y40" s="61"/>
    </row>
    <row r="41" spans="2:25" ht="12.75" customHeight="1">
      <c r="B41" s="28"/>
      <c r="C41" s="28"/>
      <c r="D41" s="25"/>
      <c r="E41" s="45"/>
      <c r="F41" s="45"/>
      <c r="G41" s="45"/>
      <c r="H41" s="45"/>
      <c r="I41" s="25"/>
      <c r="J41" s="45"/>
      <c r="K41" s="45"/>
      <c r="L41" s="45"/>
      <c r="M41" s="45"/>
      <c r="N41" s="28"/>
      <c r="O41" s="25"/>
      <c r="P41" s="45"/>
      <c r="Q41" s="45"/>
      <c r="R41" s="45"/>
      <c r="S41" s="45"/>
      <c r="T41" s="28"/>
      <c r="U41" s="25"/>
      <c r="V41" s="45"/>
      <c r="W41" s="45"/>
      <c r="X41" s="45"/>
      <c r="Y41" s="45"/>
    </row>
    <row r="42" spans="2:25" ht="15">
      <c r="B42" s="28"/>
      <c r="C42" s="28"/>
      <c r="D42" s="25"/>
      <c r="E42" s="45"/>
      <c r="F42" s="32"/>
      <c r="G42" s="61"/>
      <c r="H42" s="61"/>
      <c r="I42" s="25"/>
      <c r="J42" s="45"/>
      <c r="K42" s="32"/>
      <c r="L42" s="61"/>
      <c r="M42" s="61"/>
      <c r="N42" s="28"/>
      <c r="O42" s="25"/>
      <c r="P42" s="45"/>
      <c r="Q42" s="32"/>
      <c r="R42" s="32"/>
      <c r="S42" s="61"/>
      <c r="T42" s="28"/>
      <c r="U42" s="25"/>
      <c r="V42" s="45"/>
      <c r="W42" s="32"/>
      <c r="X42" s="61"/>
      <c r="Y42" s="61"/>
    </row>
    <row r="43" spans="2:25" ht="15">
      <c r="B43" s="28"/>
      <c r="C43" s="28"/>
      <c r="D43" s="25"/>
      <c r="E43" s="45"/>
      <c r="F43" s="45"/>
      <c r="G43" s="45"/>
      <c r="H43" s="45"/>
      <c r="I43" s="25"/>
      <c r="J43" s="45"/>
      <c r="K43" s="45"/>
      <c r="L43" s="45"/>
      <c r="M43" s="45"/>
      <c r="N43" s="28"/>
      <c r="O43" s="25"/>
      <c r="P43" s="45"/>
      <c r="Q43" s="45"/>
      <c r="R43" s="45"/>
      <c r="S43" s="45"/>
      <c r="T43" s="28"/>
      <c r="U43" s="25"/>
      <c r="V43" s="45"/>
      <c r="W43" s="45"/>
      <c r="X43" s="45"/>
      <c r="Y43" s="45"/>
    </row>
    <row r="44" spans="2:25" ht="15">
      <c r="B44" s="28"/>
      <c r="C44" s="28"/>
      <c r="D44" s="25"/>
      <c r="E44" s="45"/>
      <c r="F44" s="32"/>
      <c r="G44" s="61"/>
      <c r="H44" s="61"/>
      <c r="I44" s="25"/>
      <c r="J44" s="45"/>
      <c r="K44" s="32"/>
      <c r="L44" s="61"/>
      <c r="M44" s="61"/>
      <c r="N44" s="28"/>
      <c r="O44" s="25"/>
      <c r="P44" s="45"/>
      <c r="Q44" s="32"/>
      <c r="R44" s="32"/>
      <c r="S44" s="61"/>
      <c r="T44" s="28"/>
      <c r="U44" s="25"/>
      <c r="V44" s="45"/>
      <c r="W44" s="32"/>
      <c r="X44" s="61"/>
      <c r="Y44" s="61"/>
    </row>
  </sheetData>
  <sheetProtection/>
  <mergeCells count="23">
    <mergeCell ref="B6:B8"/>
    <mergeCell ref="A6:A8"/>
    <mergeCell ref="V7:V8"/>
    <mergeCell ref="W7:W8"/>
    <mergeCell ref="S7:T7"/>
    <mergeCell ref="I7:R7"/>
    <mergeCell ref="AV6:AV8"/>
    <mergeCell ref="C6:H7"/>
    <mergeCell ref="I6:W6"/>
    <mergeCell ref="X6:AI7"/>
    <mergeCell ref="AS6:AS8"/>
    <mergeCell ref="AT6:AT8"/>
    <mergeCell ref="AJ6:AR7"/>
    <mergeCell ref="AU6:AU8"/>
    <mergeCell ref="N1:T2"/>
    <mergeCell ref="B4:F5"/>
    <mergeCell ref="G1:I1"/>
    <mergeCell ref="J1:M1"/>
    <mergeCell ref="J2:M2"/>
    <mergeCell ref="A1:D1"/>
    <mergeCell ref="J3:M3"/>
    <mergeCell ref="J4:M4"/>
    <mergeCell ref="N3:T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9"/>
  <sheetViews>
    <sheetView zoomScalePageLayoutView="0" workbookViewId="0" topLeftCell="A1">
      <selection activeCell="M6" sqref="M6"/>
    </sheetView>
  </sheetViews>
  <sheetFormatPr defaultColWidth="8.875" defaultRowHeight="12.75"/>
  <cols>
    <col min="1" max="1" width="3.875" style="1" customWidth="1"/>
    <col min="2" max="2" width="20.00390625" style="1" customWidth="1"/>
    <col min="3" max="3" width="5.25390625" style="1" customWidth="1"/>
    <col min="4" max="4" width="5.875" style="1" customWidth="1"/>
    <col min="5" max="5" width="8.875" style="1" customWidth="1"/>
    <col min="6" max="6" width="5.375" style="1" customWidth="1"/>
    <col min="7" max="8" width="8.875" style="1" customWidth="1"/>
    <col min="9" max="12" width="6.125" style="1" customWidth="1"/>
    <col min="13" max="14" width="11.125" style="1" customWidth="1"/>
    <col min="15" max="15" width="7.375" style="1" customWidth="1"/>
    <col min="16" max="16" width="7.25390625" style="1" customWidth="1"/>
    <col min="17" max="17" width="3.75390625" style="1" customWidth="1"/>
    <col min="18" max="26" width="2.75390625" style="1" customWidth="1"/>
    <col min="27" max="34" width="3.00390625" style="1" customWidth="1"/>
    <col min="35" max="36" width="8.875" style="1" customWidth="1"/>
    <col min="37" max="37" width="7.625" style="1" customWidth="1"/>
    <col min="38" max="38" width="8.375" style="1" customWidth="1"/>
    <col min="39" max="39" width="4.875" style="1" customWidth="1"/>
    <col min="40" max="40" width="4.25390625" style="1" customWidth="1"/>
    <col min="41" max="41" width="5.00390625" style="1" customWidth="1"/>
    <col min="42" max="43" width="3.25390625" style="1" customWidth="1"/>
    <col min="44" max="44" width="3.625" style="1" customWidth="1"/>
    <col min="45" max="45" width="4.125" style="1" customWidth="1"/>
    <col min="46" max="47" width="5.875" style="1" customWidth="1"/>
    <col min="48" max="48" width="3.875" style="1" customWidth="1"/>
    <col min="49" max="16384" width="8.875" style="1" customWidth="1"/>
  </cols>
  <sheetData>
    <row r="1" spans="1:18" ht="15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2:7" ht="26.25" customHeight="1">
      <c r="B2" s="110" t="s">
        <v>8</v>
      </c>
      <c r="C2" s="110"/>
      <c r="D2" s="110"/>
      <c r="E2" s="110"/>
      <c r="F2" s="110"/>
      <c r="G2" s="1">
        <v>31</v>
      </c>
    </row>
    <row r="3" spans="1:48" ht="15.75" customHeight="1">
      <c r="A3" s="99" t="s">
        <v>1</v>
      </c>
      <c r="B3" s="96" t="s">
        <v>71</v>
      </c>
      <c r="C3" s="80" t="s">
        <v>2</v>
      </c>
      <c r="D3" s="81"/>
      <c r="E3" s="81"/>
      <c r="F3" s="81"/>
      <c r="G3" s="81"/>
      <c r="H3" s="82"/>
      <c r="I3" s="107" t="s">
        <v>9</v>
      </c>
      <c r="J3" s="111"/>
      <c r="K3" s="111"/>
      <c r="L3" s="111"/>
      <c r="M3" s="111"/>
      <c r="N3" s="111"/>
      <c r="O3" s="111"/>
      <c r="P3" s="111"/>
      <c r="Q3" s="99" t="s">
        <v>1</v>
      </c>
      <c r="R3" s="86" t="s">
        <v>23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112" t="s">
        <v>25</v>
      </c>
      <c r="AL3" s="112"/>
      <c r="AM3" s="87" t="s">
        <v>34</v>
      </c>
      <c r="AN3" s="87" t="s">
        <v>35</v>
      </c>
      <c r="AO3" s="77" t="s">
        <v>36</v>
      </c>
      <c r="AP3" s="112" t="s">
        <v>33</v>
      </c>
      <c r="AQ3" s="112"/>
      <c r="AR3" s="112"/>
      <c r="AS3" s="112"/>
      <c r="AT3" s="112"/>
      <c r="AU3" s="119" t="s">
        <v>37</v>
      </c>
      <c r="AV3" s="77" t="s">
        <v>38</v>
      </c>
    </row>
    <row r="4" spans="1:48" ht="36.75" customHeight="1">
      <c r="A4" s="100"/>
      <c r="B4" s="97"/>
      <c r="C4" s="83"/>
      <c r="D4" s="84"/>
      <c r="E4" s="84"/>
      <c r="F4" s="84"/>
      <c r="G4" s="84"/>
      <c r="H4" s="85"/>
      <c r="I4" s="111" t="s">
        <v>26</v>
      </c>
      <c r="J4" s="111"/>
      <c r="K4" s="111"/>
      <c r="L4" s="111"/>
      <c r="M4" s="106" t="s">
        <v>22</v>
      </c>
      <c r="N4" s="107"/>
      <c r="O4" s="102" t="s">
        <v>17</v>
      </c>
      <c r="P4" s="104" t="s">
        <v>16</v>
      </c>
      <c r="Q4" s="100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112"/>
      <c r="AL4" s="112"/>
      <c r="AM4" s="88"/>
      <c r="AN4" s="88"/>
      <c r="AO4" s="78"/>
      <c r="AP4" s="112" t="s">
        <v>27</v>
      </c>
      <c r="AQ4" s="112"/>
      <c r="AR4" s="113" t="s">
        <v>28</v>
      </c>
      <c r="AS4" s="115" t="s">
        <v>32</v>
      </c>
      <c r="AT4" s="117" t="s">
        <v>14</v>
      </c>
      <c r="AU4" s="120"/>
      <c r="AV4" s="78"/>
    </row>
    <row r="5" spans="1:48" ht="33.75" customHeight="1">
      <c r="A5" s="101"/>
      <c r="B5" s="98"/>
      <c r="C5" s="3" t="s">
        <v>4</v>
      </c>
      <c r="D5" s="3" t="s">
        <v>6</v>
      </c>
      <c r="E5" s="3" t="s">
        <v>7</v>
      </c>
      <c r="F5" s="5" t="s">
        <v>14</v>
      </c>
      <c r="G5" s="3" t="s">
        <v>5</v>
      </c>
      <c r="H5" s="6" t="s">
        <v>18</v>
      </c>
      <c r="I5" s="3" t="s">
        <v>10</v>
      </c>
      <c r="J5" s="3" t="s">
        <v>11</v>
      </c>
      <c r="K5" s="5" t="s">
        <v>13</v>
      </c>
      <c r="L5" s="5" t="s">
        <v>12</v>
      </c>
      <c r="M5" s="3" t="s">
        <v>15</v>
      </c>
      <c r="N5" s="5" t="s">
        <v>14</v>
      </c>
      <c r="O5" s="103"/>
      <c r="P5" s="105"/>
      <c r="Q5" s="101"/>
      <c r="R5" s="4">
        <v>1</v>
      </c>
      <c r="S5" s="4">
        <v>2</v>
      </c>
      <c r="T5" s="4">
        <v>3</v>
      </c>
      <c r="U5" s="4">
        <v>4</v>
      </c>
      <c r="V5" s="4">
        <v>5</v>
      </c>
      <c r="W5" s="4">
        <v>6</v>
      </c>
      <c r="X5" s="4">
        <v>7</v>
      </c>
      <c r="Y5" s="4">
        <v>8</v>
      </c>
      <c r="Z5" s="4">
        <v>9</v>
      </c>
      <c r="AA5" s="4">
        <v>10</v>
      </c>
      <c r="AB5" s="4">
        <v>11</v>
      </c>
      <c r="AC5" s="4">
        <v>12</v>
      </c>
      <c r="AD5" s="4">
        <v>13</v>
      </c>
      <c r="AE5" s="4">
        <v>14</v>
      </c>
      <c r="AF5" s="4">
        <v>15</v>
      </c>
      <c r="AG5" s="4">
        <v>16</v>
      </c>
      <c r="AH5" s="4">
        <v>17</v>
      </c>
      <c r="AI5" s="7" t="s">
        <v>20</v>
      </c>
      <c r="AJ5" s="6" t="s">
        <v>21</v>
      </c>
      <c r="AK5" s="8" t="s">
        <v>24</v>
      </c>
      <c r="AL5" s="6" t="s">
        <v>14</v>
      </c>
      <c r="AM5" s="89"/>
      <c r="AN5" s="89"/>
      <c r="AO5" s="79"/>
      <c r="AP5" s="8" t="s">
        <v>30</v>
      </c>
      <c r="AQ5" s="8" t="s">
        <v>31</v>
      </c>
      <c r="AR5" s="114"/>
      <c r="AS5" s="116"/>
      <c r="AT5" s="118"/>
      <c r="AU5" s="121"/>
      <c r="AV5" s="79"/>
    </row>
    <row r="6" spans="1:52" ht="15">
      <c r="A6" s="15">
        <v>1</v>
      </c>
      <c r="B6" s="2" t="s">
        <v>3</v>
      </c>
      <c r="C6" s="16">
        <v>4</v>
      </c>
      <c r="D6" s="9">
        <v>8</v>
      </c>
      <c r="E6" s="9">
        <f>$G$2-D6</f>
        <v>23</v>
      </c>
      <c r="F6" s="10">
        <f>E6*5</f>
        <v>115</v>
      </c>
      <c r="G6" s="9">
        <f>C6*(-2)</f>
        <v>-8</v>
      </c>
      <c r="H6" s="12">
        <f>SUM(F6:G6)</f>
        <v>107</v>
      </c>
      <c r="I6" s="16">
        <v>3</v>
      </c>
      <c r="J6" s="9">
        <v>3</v>
      </c>
      <c r="K6" s="10">
        <f>I6*20</f>
        <v>60</v>
      </c>
      <c r="L6" s="10">
        <f>J6*20</f>
        <v>60</v>
      </c>
      <c r="M6" s="16">
        <v>4</v>
      </c>
      <c r="N6" s="17">
        <v>74</v>
      </c>
      <c r="O6" s="18">
        <f>AVERAGE(I6:J6,M6)</f>
        <v>3.3333333333333335</v>
      </c>
      <c r="P6" s="12">
        <f>SUM(K6:L6,N6)</f>
        <v>194</v>
      </c>
      <c r="Q6" s="15">
        <v>1</v>
      </c>
      <c r="R6" s="16">
        <v>4</v>
      </c>
      <c r="S6" s="9">
        <v>4</v>
      </c>
      <c r="T6" s="9">
        <v>4</v>
      </c>
      <c r="U6" s="9">
        <v>4</v>
      </c>
      <c r="V6" s="9">
        <v>3</v>
      </c>
      <c r="W6" s="9">
        <v>4</v>
      </c>
      <c r="X6" s="9">
        <v>4</v>
      </c>
      <c r="Y6" s="9">
        <v>4</v>
      </c>
      <c r="Z6" s="9">
        <v>4</v>
      </c>
      <c r="AA6" s="9">
        <v>4</v>
      </c>
      <c r="AB6" s="9">
        <v>5</v>
      </c>
      <c r="AC6" s="9">
        <v>4</v>
      </c>
      <c r="AD6" s="9">
        <v>4</v>
      </c>
      <c r="AE6" s="9">
        <v>4</v>
      </c>
      <c r="AF6" s="9">
        <v>5</v>
      </c>
      <c r="AG6" s="9">
        <v>4</v>
      </c>
      <c r="AH6" s="9" t="s">
        <v>19</v>
      </c>
      <c r="AI6" s="11">
        <f>AVERAGE(R6:AG6)</f>
        <v>4.0625</v>
      </c>
      <c r="AJ6" s="12">
        <f>(SUM(R6:AG6)*10)+35</f>
        <v>685</v>
      </c>
      <c r="AK6" s="16">
        <v>5</v>
      </c>
      <c r="AL6" s="12">
        <v>45</v>
      </c>
      <c r="AM6" s="19">
        <f>SUM(H6,P6,AJ6,AL6)</f>
        <v>1031</v>
      </c>
      <c r="AN6" s="13">
        <v>4</v>
      </c>
      <c r="AO6" s="20" t="s">
        <v>29</v>
      </c>
      <c r="AP6" s="16">
        <v>3</v>
      </c>
      <c r="AQ6" s="9">
        <v>5</v>
      </c>
      <c r="AR6" s="9">
        <v>5</v>
      </c>
      <c r="AS6" s="9">
        <f>AVERAGE(AP6:AR6)</f>
        <v>4.333333333333333</v>
      </c>
      <c r="AT6" s="21">
        <f>SUM(AP6:AR6)*10</f>
        <v>130</v>
      </c>
      <c r="AU6" s="14">
        <f>SUM(AM6,AT6)</f>
        <v>1161</v>
      </c>
      <c r="AV6" s="20">
        <v>4</v>
      </c>
      <c r="AW6" s="44"/>
      <c r="AX6" s="45"/>
      <c r="AY6" s="45"/>
      <c r="AZ6" s="45"/>
    </row>
    <row r="7" spans="1:52" ht="15">
      <c r="A7" s="15">
        <v>2</v>
      </c>
      <c r="B7" s="2" t="s">
        <v>39</v>
      </c>
      <c r="C7" s="16">
        <v>6</v>
      </c>
      <c r="D7" s="9">
        <v>12</v>
      </c>
      <c r="E7" s="9">
        <f aca="true" t="shared" si="0" ref="E7:E33">$G$2-D7</f>
        <v>19</v>
      </c>
      <c r="F7" s="10">
        <f aca="true" t="shared" si="1" ref="F7:F33">E7*5</f>
        <v>95</v>
      </c>
      <c r="G7" s="9">
        <f aca="true" t="shared" si="2" ref="G7:G33">C7*(-2)</f>
        <v>-12</v>
      </c>
      <c r="H7" s="12">
        <f aca="true" t="shared" si="3" ref="H7:H33">SUM(F7:G7)</f>
        <v>83</v>
      </c>
      <c r="I7" s="35">
        <v>2</v>
      </c>
      <c r="J7" s="23"/>
      <c r="K7" s="10">
        <f>I7*(-20)</f>
        <v>-40</v>
      </c>
      <c r="L7" s="10">
        <f>J7*20</f>
        <v>0</v>
      </c>
      <c r="M7" s="16">
        <v>3</v>
      </c>
      <c r="N7" s="17">
        <v>60</v>
      </c>
      <c r="O7" s="18">
        <f aca="true" t="shared" si="4" ref="O7:O33">AVERAGE(I7:J7,M7)</f>
        <v>2.5</v>
      </c>
      <c r="P7" s="12">
        <f aca="true" t="shared" si="5" ref="P7:P33">SUM(K7:L7,N7)</f>
        <v>20</v>
      </c>
      <c r="Q7" s="15">
        <v>2</v>
      </c>
      <c r="R7" s="24" t="s">
        <v>66</v>
      </c>
      <c r="S7" s="9">
        <v>5</v>
      </c>
      <c r="T7" s="9">
        <v>4</v>
      </c>
      <c r="U7" s="9">
        <v>4</v>
      </c>
      <c r="V7" s="9">
        <v>3</v>
      </c>
      <c r="W7" s="9">
        <v>4</v>
      </c>
      <c r="X7" s="9">
        <v>3</v>
      </c>
      <c r="Y7" s="9">
        <v>4</v>
      </c>
      <c r="Z7" s="9">
        <v>4</v>
      </c>
      <c r="AA7" s="9">
        <v>3</v>
      </c>
      <c r="AB7" s="9">
        <v>5</v>
      </c>
      <c r="AC7" s="9">
        <v>4</v>
      </c>
      <c r="AD7" s="9">
        <v>5</v>
      </c>
      <c r="AE7" s="9">
        <v>4</v>
      </c>
      <c r="AF7" s="23" t="s">
        <v>66</v>
      </c>
      <c r="AG7" s="9">
        <v>4</v>
      </c>
      <c r="AH7" s="9" t="s">
        <v>19</v>
      </c>
      <c r="AI7" s="11">
        <f aca="true" t="shared" si="6" ref="AI7:AI33">AVERAGE(R7:AG7)</f>
        <v>4</v>
      </c>
      <c r="AJ7" s="12">
        <f aca="true" t="shared" si="7" ref="AJ7:AJ33">(SUM(R7:AG7)*10)+35</f>
        <v>595</v>
      </c>
      <c r="AK7" s="16" t="s">
        <v>66</v>
      </c>
      <c r="AL7" s="12">
        <v>0</v>
      </c>
      <c r="AM7" s="19">
        <f aca="true" t="shared" si="8" ref="AM7:AM33">SUM(H7,P7,AJ7,AL7)</f>
        <v>698</v>
      </c>
      <c r="AN7" s="13">
        <v>3</v>
      </c>
      <c r="AO7" s="20" t="s">
        <v>68</v>
      </c>
      <c r="AP7" s="16">
        <v>3</v>
      </c>
      <c r="AQ7" s="9">
        <v>3</v>
      </c>
      <c r="AR7" s="9">
        <v>4</v>
      </c>
      <c r="AS7" s="9">
        <f aca="true" t="shared" si="9" ref="AS7:AS33">AVERAGE(AP7:AR7)</f>
        <v>3.3333333333333335</v>
      </c>
      <c r="AT7" s="21">
        <f aca="true" t="shared" si="10" ref="AT7:AT33">SUM(AP7:AR7)*10</f>
        <v>100</v>
      </c>
      <c r="AU7" s="14">
        <f aca="true" t="shared" si="11" ref="AU7:AU33">SUM(AM7,AT7)</f>
        <v>798</v>
      </c>
      <c r="AV7" s="20">
        <v>3</v>
      </c>
      <c r="AW7" s="44"/>
      <c r="AX7" s="45"/>
      <c r="AY7" s="45"/>
      <c r="AZ7" s="45"/>
    </row>
    <row r="8" spans="1:52" ht="15">
      <c r="A8" s="15">
        <v>3</v>
      </c>
      <c r="B8" s="2" t="s">
        <v>40</v>
      </c>
      <c r="C8" s="16">
        <v>3</v>
      </c>
      <c r="D8" s="9">
        <v>1</v>
      </c>
      <c r="E8" s="9">
        <f t="shared" si="0"/>
        <v>30</v>
      </c>
      <c r="F8" s="10">
        <f t="shared" si="1"/>
        <v>150</v>
      </c>
      <c r="G8" s="9">
        <f t="shared" si="2"/>
        <v>-6</v>
      </c>
      <c r="H8" s="12">
        <f t="shared" si="3"/>
        <v>144</v>
      </c>
      <c r="I8" s="16">
        <v>3</v>
      </c>
      <c r="J8" s="9">
        <v>3</v>
      </c>
      <c r="K8" s="10">
        <f>I8*20</f>
        <v>60</v>
      </c>
      <c r="L8" s="10">
        <f>J8*20</f>
        <v>60</v>
      </c>
      <c r="M8" s="16">
        <v>4</v>
      </c>
      <c r="N8" s="17">
        <v>78</v>
      </c>
      <c r="O8" s="18">
        <f t="shared" si="4"/>
        <v>3.3333333333333335</v>
      </c>
      <c r="P8" s="12">
        <f t="shared" si="5"/>
        <v>198</v>
      </c>
      <c r="Q8" s="15">
        <v>3</v>
      </c>
      <c r="R8" s="16">
        <v>5</v>
      </c>
      <c r="S8" s="9">
        <v>5</v>
      </c>
      <c r="T8" s="9">
        <v>5</v>
      </c>
      <c r="U8" s="9">
        <v>4</v>
      </c>
      <c r="V8" s="9">
        <v>4</v>
      </c>
      <c r="W8" s="9">
        <v>5</v>
      </c>
      <c r="X8" s="9">
        <v>4</v>
      </c>
      <c r="Y8" s="9">
        <v>4</v>
      </c>
      <c r="Z8" s="9">
        <v>5</v>
      </c>
      <c r="AA8" s="9">
        <v>4</v>
      </c>
      <c r="AB8" s="9">
        <v>5</v>
      </c>
      <c r="AC8" s="9">
        <v>4</v>
      </c>
      <c r="AD8" s="9">
        <v>5</v>
      </c>
      <c r="AE8" s="9">
        <v>5</v>
      </c>
      <c r="AF8" s="9">
        <v>5</v>
      </c>
      <c r="AG8" s="9">
        <v>3</v>
      </c>
      <c r="AH8" s="9" t="s">
        <v>19</v>
      </c>
      <c r="AI8" s="11">
        <f t="shared" si="6"/>
        <v>4.5</v>
      </c>
      <c r="AJ8" s="12">
        <f t="shared" si="7"/>
        <v>755</v>
      </c>
      <c r="AK8" s="16">
        <v>5</v>
      </c>
      <c r="AL8" s="12">
        <v>45</v>
      </c>
      <c r="AM8" s="19">
        <f t="shared" si="8"/>
        <v>1142</v>
      </c>
      <c r="AN8" s="13">
        <v>4</v>
      </c>
      <c r="AO8" s="20" t="s">
        <v>29</v>
      </c>
      <c r="AP8" s="16">
        <v>5</v>
      </c>
      <c r="AQ8" s="9">
        <v>5</v>
      </c>
      <c r="AR8" s="9">
        <v>5</v>
      </c>
      <c r="AS8" s="9">
        <f t="shared" si="9"/>
        <v>5</v>
      </c>
      <c r="AT8" s="21">
        <f t="shared" si="10"/>
        <v>150</v>
      </c>
      <c r="AU8" s="39">
        <f t="shared" si="11"/>
        <v>1292</v>
      </c>
      <c r="AV8" s="40">
        <v>5</v>
      </c>
      <c r="AW8" s="44"/>
      <c r="AX8" s="45"/>
      <c r="AY8" s="45"/>
      <c r="AZ8" s="45"/>
    </row>
    <row r="9" spans="1:48" ht="12.75">
      <c r="A9" s="15">
        <v>4</v>
      </c>
      <c r="B9" s="2" t="s">
        <v>41</v>
      </c>
      <c r="C9" s="16">
        <v>1</v>
      </c>
      <c r="D9" s="9">
        <v>0</v>
      </c>
      <c r="E9" s="9">
        <f t="shared" si="0"/>
        <v>31</v>
      </c>
      <c r="F9" s="10">
        <f t="shared" si="1"/>
        <v>155</v>
      </c>
      <c r="G9" s="9">
        <f t="shared" si="2"/>
        <v>-2</v>
      </c>
      <c r="H9" s="12">
        <f t="shared" si="3"/>
        <v>153</v>
      </c>
      <c r="I9" s="16">
        <v>3</v>
      </c>
      <c r="J9" s="9">
        <v>3</v>
      </c>
      <c r="K9" s="10">
        <f aca="true" t="shared" si="12" ref="K9:K33">I9*20</f>
        <v>60</v>
      </c>
      <c r="L9" s="10">
        <f aca="true" t="shared" si="13" ref="L9:L33">J9*20</f>
        <v>60</v>
      </c>
      <c r="M9" s="16">
        <v>5</v>
      </c>
      <c r="N9" s="17">
        <v>91</v>
      </c>
      <c r="O9" s="18">
        <f t="shared" si="4"/>
        <v>3.6666666666666665</v>
      </c>
      <c r="P9" s="12">
        <f t="shared" si="5"/>
        <v>211</v>
      </c>
      <c r="Q9" s="15">
        <v>4</v>
      </c>
      <c r="R9" s="16">
        <v>5</v>
      </c>
      <c r="S9" s="9">
        <v>4</v>
      </c>
      <c r="T9" s="9">
        <v>5</v>
      </c>
      <c r="U9" s="9">
        <v>5</v>
      </c>
      <c r="V9" s="9">
        <v>5</v>
      </c>
      <c r="W9" s="9">
        <v>5</v>
      </c>
      <c r="X9" s="9">
        <v>4</v>
      </c>
      <c r="Y9" s="9">
        <v>5</v>
      </c>
      <c r="Z9" s="9">
        <v>4</v>
      </c>
      <c r="AA9" s="9">
        <v>4</v>
      </c>
      <c r="AB9" s="9">
        <v>5</v>
      </c>
      <c r="AC9" s="9">
        <v>4</v>
      </c>
      <c r="AD9" s="9">
        <v>5</v>
      </c>
      <c r="AE9" s="9">
        <v>5</v>
      </c>
      <c r="AF9" s="9">
        <v>5</v>
      </c>
      <c r="AG9" s="9">
        <v>4</v>
      </c>
      <c r="AH9" s="9" t="s">
        <v>19</v>
      </c>
      <c r="AI9" s="11">
        <f t="shared" si="6"/>
        <v>4.625</v>
      </c>
      <c r="AJ9" s="12">
        <f t="shared" si="7"/>
        <v>775</v>
      </c>
      <c r="AK9" s="16" t="s">
        <v>66</v>
      </c>
      <c r="AL9" s="12">
        <v>0</v>
      </c>
      <c r="AM9" s="19">
        <f t="shared" si="8"/>
        <v>1139</v>
      </c>
      <c r="AN9" s="13">
        <v>4</v>
      </c>
      <c r="AO9" s="20" t="s">
        <v>29</v>
      </c>
      <c r="AP9" s="16">
        <v>5</v>
      </c>
      <c r="AQ9" s="9">
        <v>5</v>
      </c>
      <c r="AR9" s="9">
        <v>5</v>
      </c>
      <c r="AS9" s="9">
        <f t="shared" si="9"/>
        <v>5</v>
      </c>
      <c r="AT9" s="21">
        <f t="shared" si="10"/>
        <v>150</v>
      </c>
      <c r="AU9" s="39">
        <f t="shared" si="11"/>
        <v>1289</v>
      </c>
      <c r="AV9" s="40">
        <v>5</v>
      </c>
    </row>
    <row r="10" spans="1:49" ht="12.75">
      <c r="A10" s="15">
        <v>5</v>
      </c>
      <c r="B10" s="2" t="s">
        <v>42</v>
      </c>
      <c r="C10" s="16">
        <v>0</v>
      </c>
      <c r="D10" s="9">
        <v>9</v>
      </c>
      <c r="E10" s="9">
        <f t="shared" si="0"/>
        <v>22</v>
      </c>
      <c r="F10" s="10">
        <f t="shared" si="1"/>
        <v>110</v>
      </c>
      <c r="G10" s="9">
        <f t="shared" si="2"/>
        <v>0</v>
      </c>
      <c r="H10" s="12">
        <f t="shared" si="3"/>
        <v>110</v>
      </c>
      <c r="I10" s="41">
        <v>4</v>
      </c>
      <c r="J10" s="9">
        <v>3</v>
      </c>
      <c r="K10" s="10">
        <f t="shared" si="12"/>
        <v>80</v>
      </c>
      <c r="L10" s="10">
        <f t="shared" si="13"/>
        <v>60</v>
      </c>
      <c r="M10" s="16">
        <v>3</v>
      </c>
      <c r="N10" s="17">
        <v>55</v>
      </c>
      <c r="O10" s="18">
        <f t="shared" si="4"/>
        <v>3.3333333333333335</v>
      </c>
      <c r="P10" s="12">
        <f t="shared" si="5"/>
        <v>195</v>
      </c>
      <c r="Q10" s="15">
        <v>5</v>
      </c>
      <c r="R10" s="16">
        <v>5</v>
      </c>
      <c r="S10" s="9">
        <v>4</v>
      </c>
      <c r="T10" s="9">
        <v>5</v>
      </c>
      <c r="U10" s="9">
        <v>4</v>
      </c>
      <c r="V10" s="9">
        <v>3</v>
      </c>
      <c r="W10" s="9">
        <v>3</v>
      </c>
      <c r="X10" s="9">
        <v>4</v>
      </c>
      <c r="Y10" s="9">
        <v>4</v>
      </c>
      <c r="Z10" s="9">
        <v>5</v>
      </c>
      <c r="AA10" s="9">
        <v>4</v>
      </c>
      <c r="AB10" s="9">
        <v>4</v>
      </c>
      <c r="AC10" s="9">
        <v>5</v>
      </c>
      <c r="AD10" s="9">
        <v>5</v>
      </c>
      <c r="AE10" s="9">
        <v>4</v>
      </c>
      <c r="AF10" s="9">
        <v>5</v>
      </c>
      <c r="AG10" s="9">
        <v>4</v>
      </c>
      <c r="AH10" s="1" t="s">
        <v>19</v>
      </c>
      <c r="AI10" s="11">
        <f>AVERAGE(R10:AF10)</f>
        <v>4.266666666666667</v>
      </c>
      <c r="AJ10" s="12">
        <f>(SUM(R10:AF10)*10)+35</f>
        <v>675</v>
      </c>
      <c r="AK10" s="22" t="s">
        <v>83</v>
      </c>
      <c r="AL10" s="12">
        <f>50+25</f>
        <v>75</v>
      </c>
      <c r="AM10" s="19">
        <f t="shared" si="8"/>
        <v>1055</v>
      </c>
      <c r="AN10" s="13">
        <v>4</v>
      </c>
      <c r="AO10" s="20" t="s">
        <v>29</v>
      </c>
      <c r="AP10" s="16">
        <v>5</v>
      </c>
      <c r="AQ10" s="9">
        <v>4</v>
      </c>
      <c r="AR10" s="9">
        <v>5</v>
      </c>
      <c r="AS10" s="9">
        <f t="shared" si="9"/>
        <v>4.666666666666667</v>
      </c>
      <c r="AT10" s="21">
        <f t="shared" si="10"/>
        <v>140</v>
      </c>
      <c r="AU10" s="43">
        <f t="shared" si="11"/>
        <v>1195</v>
      </c>
      <c r="AV10" s="42">
        <v>5</v>
      </c>
      <c r="AW10" s="38"/>
    </row>
    <row r="11" spans="1:48" ht="12.75">
      <c r="A11" s="15">
        <v>6</v>
      </c>
      <c r="B11" s="2" t="s">
        <v>43</v>
      </c>
      <c r="C11" s="16">
        <v>6</v>
      </c>
      <c r="D11" s="9">
        <v>10</v>
      </c>
      <c r="E11" s="9">
        <f t="shared" si="0"/>
        <v>21</v>
      </c>
      <c r="F11" s="10">
        <f t="shared" si="1"/>
        <v>105</v>
      </c>
      <c r="G11" s="9">
        <f t="shared" si="2"/>
        <v>-12</v>
      </c>
      <c r="H11" s="12">
        <f t="shared" si="3"/>
        <v>93</v>
      </c>
      <c r="I11" s="24">
        <v>2</v>
      </c>
      <c r="J11" s="37">
        <v>3</v>
      </c>
      <c r="K11" s="10">
        <f>I11*(-20)</f>
        <v>-40</v>
      </c>
      <c r="L11" s="10">
        <f>J11*20</f>
        <v>60</v>
      </c>
      <c r="M11" s="16">
        <v>3</v>
      </c>
      <c r="N11" s="17">
        <v>57</v>
      </c>
      <c r="O11" s="18">
        <f t="shared" si="4"/>
        <v>2.6666666666666665</v>
      </c>
      <c r="P11" s="12">
        <f t="shared" si="5"/>
        <v>77</v>
      </c>
      <c r="Q11" s="15">
        <v>6</v>
      </c>
      <c r="R11" s="41">
        <v>3</v>
      </c>
      <c r="S11" s="9">
        <v>3</v>
      </c>
      <c r="T11" s="9">
        <v>3</v>
      </c>
      <c r="U11" s="37">
        <v>3</v>
      </c>
      <c r="V11" s="37">
        <v>3</v>
      </c>
      <c r="W11" s="9">
        <v>4</v>
      </c>
      <c r="X11" s="9">
        <v>4</v>
      </c>
      <c r="Y11" s="9">
        <v>4</v>
      </c>
      <c r="Z11" s="9">
        <v>5</v>
      </c>
      <c r="AA11" s="9">
        <v>4</v>
      </c>
      <c r="AB11" s="9">
        <v>5</v>
      </c>
      <c r="AC11" s="9">
        <v>3</v>
      </c>
      <c r="AD11" s="9">
        <v>4</v>
      </c>
      <c r="AE11" s="9">
        <v>4</v>
      </c>
      <c r="AF11" s="37">
        <v>3</v>
      </c>
      <c r="AG11" s="9">
        <v>4</v>
      </c>
      <c r="AH11" s="9" t="s">
        <v>19</v>
      </c>
      <c r="AI11" s="11">
        <f t="shared" si="6"/>
        <v>3.6875</v>
      </c>
      <c r="AJ11" s="12">
        <f t="shared" si="7"/>
        <v>625</v>
      </c>
      <c r="AK11" s="16" t="s">
        <v>66</v>
      </c>
      <c r="AL11" s="12">
        <v>0</v>
      </c>
      <c r="AM11" s="19">
        <f t="shared" si="8"/>
        <v>795</v>
      </c>
      <c r="AN11" s="13">
        <v>3</v>
      </c>
      <c r="AO11" s="20" t="s">
        <v>67</v>
      </c>
      <c r="AP11" s="16">
        <v>4</v>
      </c>
      <c r="AQ11" s="9">
        <v>3</v>
      </c>
      <c r="AR11" s="9">
        <v>5</v>
      </c>
      <c r="AS11" s="9">
        <f t="shared" si="9"/>
        <v>4</v>
      </c>
      <c r="AT11" s="21">
        <f t="shared" si="10"/>
        <v>120</v>
      </c>
      <c r="AU11" s="43">
        <f t="shared" si="11"/>
        <v>915</v>
      </c>
      <c r="AV11" s="42">
        <v>4</v>
      </c>
    </row>
    <row r="12" spans="1:48" ht="12.75">
      <c r="A12" s="15">
        <v>7</v>
      </c>
      <c r="B12" s="2" t="s">
        <v>44</v>
      </c>
      <c r="C12" s="16">
        <v>0</v>
      </c>
      <c r="D12" s="9">
        <v>0</v>
      </c>
      <c r="E12" s="9">
        <f t="shared" si="0"/>
        <v>31</v>
      </c>
      <c r="F12" s="10">
        <f t="shared" si="1"/>
        <v>155</v>
      </c>
      <c r="G12" s="9">
        <f t="shared" si="2"/>
        <v>0</v>
      </c>
      <c r="H12" s="12">
        <f t="shared" si="3"/>
        <v>155</v>
      </c>
      <c r="I12" s="16">
        <v>5</v>
      </c>
      <c r="J12" s="9">
        <v>4</v>
      </c>
      <c r="K12" s="10">
        <f t="shared" si="12"/>
        <v>100</v>
      </c>
      <c r="L12" s="10">
        <f t="shared" si="13"/>
        <v>80</v>
      </c>
      <c r="M12" s="16">
        <v>4</v>
      </c>
      <c r="N12" s="17">
        <v>75</v>
      </c>
      <c r="O12" s="18">
        <f t="shared" si="4"/>
        <v>4.333333333333333</v>
      </c>
      <c r="P12" s="12">
        <f t="shared" si="5"/>
        <v>255</v>
      </c>
      <c r="Q12" s="15">
        <v>7</v>
      </c>
      <c r="R12" s="16">
        <v>5</v>
      </c>
      <c r="S12" s="9">
        <v>4</v>
      </c>
      <c r="T12" s="9">
        <v>5</v>
      </c>
      <c r="U12" s="9">
        <v>5</v>
      </c>
      <c r="V12" s="9">
        <v>4</v>
      </c>
      <c r="W12" s="9">
        <v>5</v>
      </c>
      <c r="X12" s="9">
        <v>4</v>
      </c>
      <c r="Y12" s="9">
        <v>5</v>
      </c>
      <c r="Z12" s="9">
        <v>4</v>
      </c>
      <c r="AA12" s="9">
        <v>5</v>
      </c>
      <c r="AB12" s="9">
        <v>5</v>
      </c>
      <c r="AC12" s="9">
        <v>5</v>
      </c>
      <c r="AD12" s="9">
        <v>5</v>
      </c>
      <c r="AE12" s="9">
        <v>5</v>
      </c>
      <c r="AF12" s="9">
        <v>5</v>
      </c>
      <c r="AG12" s="9">
        <v>4</v>
      </c>
      <c r="AH12" s="9" t="s">
        <v>19</v>
      </c>
      <c r="AI12" s="11">
        <f t="shared" si="6"/>
        <v>4.6875</v>
      </c>
      <c r="AJ12" s="12">
        <f t="shared" si="7"/>
        <v>785</v>
      </c>
      <c r="AK12" s="16" t="s">
        <v>66</v>
      </c>
      <c r="AL12" s="12">
        <v>0</v>
      </c>
      <c r="AM12" s="19">
        <f t="shared" si="8"/>
        <v>1195</v>
      </c>
      <c r="AN12" s="33">
        <v>5</v>
      </c>
      <c r="AO12" s="20" t="s">
        <v>29</v>
      </c>
      <c r="AP12" s="16">
        <v>5</v>
      </c>
      <c r="AQ12" s="9">
        <v>5</v>
      </c>
      <c r="AR12" s="9">
        <v>5</v>
      </c>
      <c r="AS12" s="9">
        <f t="shared" si="9"/>
        <v>5</v>
      </c>
      <c r="AT12" s="21">
        <f t="shared" si="10"/>
        <v>150</v>
      </c>
      <c r="AU12" s="39">
        <f t="shared" si="11"/>
        <v>1345</v>
      </c>
      <c r="AV12" s="40">
        <v>5</v>
      </c>
    </row>
    <row r="13" spans="1:48" ht="12.75">
      <c r="A13" s="15">
        <v>8</v>
      </c>
      <c r="B13" s="2" t="s">
        <v>45</v>
      </c>
      <c r="C13" s="16">
        <v>3</v>
      </c>
      <c r="D13" s="9">
        <v>4</v>
      </c>
      <c r="E13" s="9">
        <f t="shared" si="0"/>
        <v>27</v>
      </c>
      <c r="F13" s="10">
        <f t="shared" si="1"/>
        <v>135</v>
      </c>
      <c r="G13" s="9">
        <f t="shared" si="2"/>
        <v>-6</v>
      </c>
      <c r="H13" s="12">
        <f t="shared" si="3"/>
        <v>129</v>
      </c>
      <c r="I13" s="24">
        <v>4</v>
      </c>
      <c r="J13" s="23">
        <v>3</v>
      </c>
      <c r="K13" s="10">
        <f t="shared" si="12"/>
        <v>80</v>
      </c>
      <c r="L13" s="10">
        <f t="shared" si="13"/>
        <v>60</v>
      </c>
      <c r="M13" s="16">
        <v>3</v>
      </c>
      <c r="N13" s="17">
        <v>63</v>
      </c>
      <c r="O13" s="18">
        <f t="shared" si="4"/>
        <v>3.3333333333333335</v>
      </c>
      <c r="P13" s="12">
        <f t="shared" si="5"/>
        <v>203</v>
      </c>
      <c r="Q13" s="15">
        <v>8</v>
      </c>
      <c r="R13" s="16">
        <v>5</v>
      </c>
      <c r="S13" s="9">
        <v>4</v>
      </c>
      <c r="T13" s="9">
        <v>4</v>
      </c>
      <c r="U13" s="9">
        <v>4</v>
      </c>
      <c r="V13" s="9">
        <v>3</v>
      </c>
      <c r="W13" s="9">
        <v>3</v>
      </c>
      <c r="X13" s="9">
        <v>3</v>
      </c>
      <c r="Y13" s="9">
        <v>3</v>
      </c>
      <c r="Z13" s="9">
        <v>4</v>
      </c>
      <c r="AA13" s="9">
        <v>4</v>
      </c>
      <c r="AB13" s="9">
        <v>3</v>
      </c>
      <c r="AC13" s="9">
        <v>3</v>
      </c>
      <c r="AD13" s="37">
        <v>4</v>
      </c>
      <c r="AE13" s="37">
        <v>3</v>
      </c>
      <c r="AF13" s="37">
        <v>4</v>
      </c>
      <c r="AG13" s="9">
        <v>4</v>
      </c>
      <c r="AH13" s="9" t="s">
        <v>19</v>
      </c>
      <c r="AI13" s="11">
        <f t="shared" si="6"/>
        <v>3.625</v>
      </c>
      <c r="AJ13" s="12">
        <f t="shared" si="7"/>
        <v>615</v>
      </c>
      <c r="AK13" s="16" t="s">
        <v>66</v>
      </c>
      <c r="AL13" s="12">
        <v>0</v>
      </c>
      <c r="AM13" s="19">
        <f t="shared" si="8"/>
        <v>947</v>
      </c>
      <c r="AN13" s="13">
        <v>3</v>
      </c>
      <c r="AO13" s="20" t="s">
        <v>67</v>
      </c>
      <c r="AP13" s="16">
        <v>4</v>
      </c>
      <c r="AQ13" s="9">
        <v>3</v>
      </c>
      <c r="AR13" s="9">
        <v>5</v>
      </c>
      <c r="AS13" s="9">
        <f t="shared" si="9"/>
        <v>4</v>
      </c>
      <c r="AT13" s="21">
        <f t="shared" si="10"/>
        <v>120</v>
      </c>
      <c r="AU13" s="43">
        <f t="shared" si="11"/>
        <v>1067</v>
      </c>
      <c r="AV13" s="20">
        <v>4</v>
      </c>
    </row>
    <row r="14" spans="1:48" ht="12.75">
      <c r="A14" s="15">
        <v>9</v>
      </c>
      <c r="B14" s="2" t="s">
        <v>46</v>
      </c>
      <c r="C14" s="16">
        <v>4</v>
      </c>
      <c r="D14" s="9">
        <v>9</v>
      </c>
      <c r="E14" s="9">
        <f t="shared" si="0"/>
        <v>22</v>
      </c>
      <c r="F14" s="10">
        <f t="shared" si="1"/>
        <v>110</v>
      </c>
      <c r="G14" s="9">
        <f t="shared" si="2"/>
        <v>-8</v>
      </c>
      <c r="H14" s="12">
        <f t="shared" si="3"/>
        <v>102</v>
      </c>
      <c r="I14" s="16">
        <v>4</v>
      </c>
      <c r="J14" s="9">
        <v>3</v>
      </c>
      <c r="K14" s="10">
        <f t="shared" si="12"/>
        <v>80</v>
      </c>
      <c r="L14" s="10">
        <f t="shared" si="13"/>
        <v>60</v>
      </c>
      <c r="M14" s="16">
        <v>4</v>
      </c>
      <c r="N14" s="17">
        <v>73</v>
      </c>
      <c r="O14" s="18">
        <f t="shared" si="4"/>
        <v>3.6666666666666665</v>
      </c>
      <c r="P14" s="12">
        <f t="shared" si="5"/>
        <v>213</v>
      </c>
      <c r="Q14" s="15">
        <v>9</v>
      </c>
      <c r="R14" s="16">
        <v>3</v>
      </c>
      <c r="S14" s="9">
        <v>5</v>
      </c>
      <c r="T14" s="9">
        <v>4</v>
      </c>
      <c r="U14" s="9">
        <v>4</v>
      </c>
      <c r="V14" s="9">
        <v>3</v>
      </c>
      <c r="W14" s="9">
        <v>5</v>
      </c>
      <c r="X14" s="9">
        <v>4</v>
      </c>
      <c r="Y14" s="9">
        <v>4</v>
      </c>
      <c r="Z14" s="9">
        <v>4</v>
      </c>
      <c r="AA14" s="9">
        <v>4</v>
      </c>
      <c r="AB14" s="9">
        <v>5</v>
      </c>
      <c r="AC14" s="9">
        <v>4</v>
      </c>
      <c r="AD14" s="9">
        <v>5</v>
      </c>
      <c r="AE14" s="9">
        <v>4</v>
      </c>
      <c r="AF14" s="9">
        <v>5</v>
      </c>
      <c r="AG14" s="9">
        <v>4</v>
      </c>
      <c r="AH14" s="9" t="s">
        <v>19</v>
      </c>
      <c r="AI14" s="11">
        <f t="shared" si="6"/>
        <v>4.1875</v>
      </c>
      <c r="AJ14" s="12">
        <f t="shared" si="7"/>
        <v>705</v>
      </c>
      <c r="AK14" s="16" t="s">
        <v>66</v>
      </c>
      <c r="AL14" s="12">
        <v>0</v>
      </c>
      <c r="AM14" s="19">
        <f t="shared" si="8"/>
        <v>1020</v>
      </c>
      <c r="AN14" s="13">
        <v>4</v>
      </c>
      <c r="AO14" s="20" t="s">
        <v>29</v>
      </c>
      <c r="AP14" s="16">
        <v>3</v>
      </c>
      <c r="AQ14" s="9">
        <v>4</v>
      </c>
      <c r="AR14" s="9">
        <v>5</v>
      </c>
      <c r="AS14" s="9">
        <f t="shared" si="9"/>
        <v>4</v>
      </c>
      <c r="AT14" s="21">
        <f t="shared" si="10"/>
        <v>120</v>
      </c>
      <c r="AU14" s="43">
        <f t="shared" si="11"/>
        <v>1140</v>
      </c>
      <c r="AV14" s="20">
        <v>4</v>
      </c>
    </row>
    <row r="15" spans="1:48" ht="12.75">
      <c r="A15" s="15">
        <v>10</v>
      </c>
      <c r="B15" s="2" t="s">
        <v>47</v>
      </c>
      <c r="C15" s="16">
        <v>0</v>
      </c>
      <c r="D15" s="9">
        <v>4</v>
      </c>
      <c r="E15" s="9">
        <f t="shared" si="0"/>
        <v>27</v>
      </c>
      <c r="F15" s="10">
        <f t="shared" si="1"/>
        <v>135</v>
      </c>
      <c r="G15" s="9">
        <f t="shared" si="2"/>
        <v>0</v>
      </c>
      <c r="H15" s="12">
        <f t="shared" si="3"/>
        <v>135</v>
      </c>
      <c r="I15" s="16">
        <v>4</v>
      </c>
      <c r="J15" s="9">
        <v>4</v>
      </c>
      <c r="K15" s="10">
        <f t="shared" si="12"/>
        <v>80</v>
      </c>
      <c r="L15" s="10">
        <f t="shared" si="13"/>
        <v>80</v>
      </c>
      <c r="M15" s="16">
        <v>4</v>
      </c>
      <c r="N15" s="17">
        <v>79</v>
      </c>
      <c r="O15" s="18">
        <f t="shared" si="4"/>
        <v>4</v>
      </c>
      <c r="P15" s="12">
        <f t="shared" si="5"/>
        <v>239</v>
      </c>
      <c r="Q15" s="15">
        <v>10</v>
      </c>
      <c r="R15" s="16">
        <v>5</v>
      </c>
      <c r="S15" s="9">
        <v>5</v>
      </c>
      <c r="T15" s="9">
        <v>4</v>
      </c>
      <c r="U15" s="9">
        <v>4</v>
      </c>
      <c r="V15" s="9">
        <v>3</v>
      </c>
      <c r="W15" s="9">
        <v>5</v>
      </c>
      <c r="X15" s="9">
        <v>4</v>
      </c>
      <c r="Y15" s="9">
        <v>4</v>
      </c>
      <c r="Z15" s="9">
        <v>4</v>
      </c>
      <c r="AA15" s="9">
        <v>4</v>
      </c>
      <c r="AB15" s="9">
        <v>5</v>
      </c>
      <c r="AC15" s="9">
        <v>4</v>
      </c>
      <c r="AD15" s="9">
        <v>5</v>
      </c>
      <c r="AE15" s="9">
        <v>4</v>
      </c>
      <c r="AF15" s="9">
        <v>5</v>
      </c>
      <c r="AG15" s="9">
        <v>4</v>
      </c>
      <c r="AH15" s="9" t="s">
        <v>19</v>
      </c>
      <c r="AI15" s="11">
        <f t="shared" si="6"/>
        <v>4.3125</v>
      </c>
      <c r="AJ15" s="12">
        <f t="shared" si="7"/>
        <v>725</v>
      </c>
      <c r="AK15" s="16" t="s">
        <v>66</v>
      </c>
      <c r="AL15" s="12">
        <v>0</v>
      </c>
      <c r="AM15" s="19">
        <f t="shared" si="8"/>
        <v>1099</v>
      </c>
      <c r="AN15" s="13">
        <v>4</v>
      </c>
      <c r="AO15" s="20" t="s">
        <v>29</v>
      </c>
      <c r="AP15" s="38">
        <v>5</v>
      </c>
      <c r="AQ15" s="38">
        <v>4</v>
      </c>
      <c r="AR15" s="38">
        <v>5</v>
      </c>
      <c r="AS15" s="9">
        <f aca="true" t="shared" si="14" ref="AS15:AS23">AVERAGE(AP16:AR16)</f>
        <v>5</v>
      </c>
      <c r="AT15" s="21">
        <f aca="true" t="shared" si="15" ref="AT15:AT23">SUM(AP16:AR16)*10</f>
        <v>150</v>
      </c>
      <c r="AU15" s="39">
        <f t="shared" si="11"/>
        <v>1249</v>
      </c>
      <c r="AV15" s="40">
        <v>5</v>
      </c>
    </row>
    <row r="16" spans="1:48" ht="12.75">
      <c r="A16" s="15">
        <v>11</v>
      </c>
      <c r="B16" s="2" t="s">
        <v>48</v>
      </c>
      <c r="C16" s="16">
        <v>1</v>
      </c>
      <c r="D16" s="9">
        <v>3</v>
      </c>
      <c r="E16" s="9">
        <f t="shared" si="0"/>
        <v>28</v>
      </c>
      <c r="F16" s="10">
        <f t="shared" si="1"/>
        <v>140</v>
      </c>
      <c r="G16" s="9">
        <f t="shared" si="2"/>
        <v>-2</v>
      </c>
      <c r="H16" s="12">
        <f t="shared" si="3"/>
        <v>138</v>
      </c>
      <c r="I16" s="41">
        <v>4</v>
      </c>
      <c r="J16" s="37">
        <v>4</v>
      </c>
      <c r="K16" s="10">
        <f t="shared" si="12"/>
        <v>80</v>
      </c>
      <c r="L16" s="10">
        <f t="shared" si="13"/>
        <v>80</v>
      </c>
      <c r="M16" s="16">
        <v>3</v>
      </c>
      <c r="N16" s="17">
        <v>65</v>
      </c>
      <c r="O16" s="18">
        <f t="shared" si="4"/>
        <v>3.6666666666666665</v>
      </c>
      <c r="P16" s="12">
        <f t="shared" si="5"/>
        <v>225</v>
      </c>
      <c r="Q16" s="15">
        <v>11</v>
      </c>
      <c r="R16" s="16">
        <v>5</v>
      </c>
      <c r="S16" s="9">
        <v>4</v>
      </c>
      <c r="T16" s="9">
        <v>4</v>
      </c>
      <c r="U16" s="9">
        <v>4</v>
      </c>
      <c r="V16" s="9">
        <v>3</v>
      </c>
      <c r="W16" s="9">
        <v>3</v>
      </c>
      <c r="X16" s="9">
        <v>3</v>
      </c>
      <c r="Y16" s="9">
        <v>4</v>
      </c>
      <c r="Z16" s="9">
        <v>4</v>
      </c>
      <c r="AA16" s="9">
        <v>4</v>
      </c>
      <c r="AB16" s="9">
        <v>3</v>
      </c>
      <c r="AC16" s="9">
        <v>3</v>
      </c>
      <c r="AD16" s="9">
        <v>4</v>
      </c>
      <c r="AE16" s="9">
        <v>4</v>
      </c>
      <c r="AF16" s="9">
        <v>5</v>
      </c>
      <c r="AG16" s="9">
        <v>4</v>
      </c>
      <c r="AH16" s="9" t="s">
        <v>19</v>
      </c>
      <c r="AI16" s="11">
        <f t="shared" si="6"/>
        <v>3.8125</v>
      </c>
      <c r="AJ16" s="12">
        <f t="shared" si="7"/>
        <v>645</v>
      </c>
      <c r="AK16" s="16">
        <v>5</v>
      </c>
      <c r="AL16" s="12">
        <v>45</v>
      </c>
      <c r="AM16" s="19">
        <f t="shared" si="8"/>
        <v>1053</v>
      </c>
      <c r="AN16" s="13">
        <v>4</v>
      </c>
      <c r="AO16" s="20" t="s">
        <v>29</v>
      </c>
      <c r="AP16" s="16">
        <v>5</v>
      </c>
      <c r="AQ16" s="9">
        <v>5</v>
      </c>
      <c r="AR16" s="9">
        <v>5</v>
      </c>
      <c r="AS16" s="9">
        <f t="shared" si="14"/>
        <v>5</v>
      </c>
      <c r="AT16" s="21">
        <f t="shared" si="15"/>
        <v>150</v>
      </c>
      <c r="AU16" s="39">
        <f t="shared" si="11"/>
        <v>1203</v>
      </c>
      <c r="AV16" s="40">
        <v>5</v>
      </c>
    </row>
    <row r="17" spans="1:48" ht="12.75">
      <c r="A17" s="15">
        <v>12</v>
      </c>
      <c r="B17" s="2" t="s">
        <v>65</v>
      </c>
      <c r="C17" s="16">
        <v>0</v>
      </c>
      <c r="D17" s="9">
        <v>5</v>
      </c>
      <c r="E17" s="9">
        <f t="shared" si="0"/>
        <v>26</v>
      </c>
      <c r="F17" s="10">
        <f t="shared" si="1"/>
        <v>130</v>
      </c>
      <c r="G17" s="9">
        <f t="shared" si="2"/>
        <v>0</v>
      </c>
      <c r="H17" s="12">
        <f t="shared" si="3"/>
        <v>130</v>
      </c>
      <c r="I17" s="41">
        <v>4</v>
      </c>
      <c r="J17" s="37">
        <v>4</v>
      </c>
      <c r="K17" s="10">
        <f t="shared" si="12"/>
        <v>80</v>
      </c>
      <c r="L17" s="10">
        <f t="shared" si="13"/>
        <v>80</v>
      </c>
      <c r="M17" s="16">
        <v>3</v>
      </c>
      <c r="N17" s="17">
        <v>65</v>
      </c>
      <c r="O17" s="18">
        <f t="shared" si="4"/>
        <v>3.6666666666666665</v>
      </c>
      <c r="P17" s="12">
        <f t="shared" si="5"/>
        <v>225</v>
      </c>
      <c r="Q17" s="15">
        <v>12</v>
      </c>
      <c r="R17" s="16">
        <v>5</v>
      </c>
      <c r="S17" s="9">
        <v>5</v>
      </c>
      <c r="T17" s="9">
        <v>4</v>
      </c>
      <c r="U17" s="9">
        <v>5</v>
      </c>
      <c r="V17" s="9">
        <v>5</v>
      </c>
      <c r="W17" s="9">
        <v>4</v>
      </c>
      <c r="X17" s="9">
        <v>4</v>
      </c>
      <c r="Y17" s="9">
        <v>5</v>
      </c>
      <c r="Z17" s="9">
        <v>4</v>
      </c>
      <c r="AA17" s="9">
        <v>4</v>
      </c>
      <c r="AB17" s="9">
        <v>4</v>
      </c>
      <c r="AC17" s="9">
        <v>4</v>
      </c>
      <c r="AD17" s="9">
        <v>4</v>
      </c>
      <c r="AE17" s="9">
        <v>3</v>
      </c>
      <c r="AF17" s="9">
        <v>5</v>
      </c>
      <c r="AG17" s="9">
        <v>4</v>
      </c>
      <c r="AH17" s="9" t="s">
        <v>19</v>
      </c>
      <c r="AI17" s="11">
        <f t="shared" si="6"/>
        <v>4.3125</v>
      </c>
      <c r="AJ17" s="12">
        <f t="shared" si="7"/>
        <v>725</v>
      </c>
      <c r="AK17" s="16" t="s">
        <v>66</v>
      </c>
      <c r="AL17" s="12">
        <v>0</v>
      </c>
      <c r="AM17" s="19">
        <f t="shared" si="8"/>
        <v>1080</v>
      </c>
      <c r="AN17" s="13">
        <v>4</v>
      </c>
      <c r="AO17" s="20" t="s">
        <v>29</v>
      </c>
      <c r="AP17" s="16">
        <v>5</v>
      </c>
      <c r="AQ17" s="9">
        <v>5</v>
      </c>
      <c r="AR17" s="9">
        <v>5</v>
      </c>
      <c r="AS17" s="9">
        <f t="shared" si="14"/>
        <v>4.666666666666667</v>
      </c>
      <c r="AT17" s="21">
        <f t="shared" si="15"/>
        <v>140</v>
      </c>
      <c r="AU17" s="39">
        <f t="shared" si="11"/>
        <v>1220</v>
      </c>
      <c r="AV17" s="40">
        <v>5</v>
      </c>
    </row>
    <row r="18" spans="1:52" ht="15">
      <c r="A18" s="15">
        <v>13</v>
      </c>
      <c r="B18" s="2" t="s">
        <v>49</v>
      </c>
      <c r="C18" s="16">
        <v>0</v>
      </c>
      <c r="D18" s="9">
        <v>20</v>
      </c>
      <c r="E18" s="9">
        <f t="shared" si="0"/>
        <v>11</v>
      </c>
      <c r="F18" s="10">
        <f t="shared" si="1"/>
        <v>55</v>
      </c>
      <c r="G18" s="9">
        <f t="shared" si="2"/>
        <v>0</v>
      </c>
      <c r="H18" s="12">
        <f t="shared" si="3"/>
        <v>55</v>
      </c>
      <c r="I18" s="41">
        <v>4</v>
      </c>
      <c r="J18" s="37">
        <v>4</v>
      </c>
      <c r="K18" s="10">
        <f t="shared" si="12"/>
        <v>80</v>
      </c>
      <c r="L18" s="10">
        <f>J18*20</f>
        <v>80</v>
      </c>
      <c r="M18" s="16">
        <v>4</v>
      </c>
      <c r="N18" s="17">
        <v>77</v>
      </c>
      <c r="O18" s="18">
        <f t="shared" si="4"/>
        <v>4</v>
      </c>
      <c r="P18" s="12">
        <f t="shared" si="5"/>
        <v>237</v>
      </c>
      <c r="Q18" s="15">
        <v>13</v>
      </c>
      <c r="R18" s="16">
        <v>5</v>
      </c>
      <c r="S18" s="9">
        <v>4</v>
      </c>
      <c r="T18" s="9">
        <v>4</v>
      </c>
      <c r="U18" s="37">
        <v>3</v>
      </c>
      <c r="V18" s="9">
        <v>3</v>
      </c>
      <c r="W18" s="37">
        <v>4</v>
      </c>
      <c r="X18" s="37">
        <v>4</v>
      </c>
      <c r="Y18" s="37">
        <v>4</v>
      </c>
      <c r="Z18" s="37">
        <v>4</v>
      </c>
      <c r="AA18" s="37">
        <v>3</v>
      </c>
      <c r="AB18" s="9">
        <v>4</v>
      </c>
      <c r="AC18" s="9">
        <v>3</v>
      </c>
      <c r="AD18" s="9">
        <v>4</v>
      </c>
      <c r="AE18" s="9">
        <v>4</v>
      </c>
      <c r="AF18" s="37">
        <v>3</v>
      </c>
      <c r="AG18" s="9">
        <v>4</v>
      </c>
      <c r="AH18" s="9" t="s">
        <v>19</v>
      </c>
      <c r="AI18" s="11">
        <f t="shared" si="6"/>
        <v>3.75</v>
      </c>
      <c r="AJ18" s="12">
        <f t="shared" si="7"/>
        <v>635</v>
      </c>
      <c r="AK18" s="16" t="s">
        <v>66</v>
      </c>
      <c r="AL18" s="12">
        <v>0</v>
      </c>
      <c r="AM18" s="19">
        <f t="shared" si="8"/>
        <v>927</v>
      </c>
      <c r="AN18" s="13">
        <v>3</v>
      </c>
      <c r="AO18" s="20" t="s">
        <v>29</v>
      </c>
      <c r="AP18" s="16">
        <v>5</v>
      </c>
      <c r="AQ18" s="9">
        <v>5</v>
      </c>
      <c r="AR18" s="9">
        <v>4</v>
      </c>
      <c r="AS18" s="9">
        <f t="shared" si="14"/>
        <v>5</v>
      </c>
      <c r="AT18" s="21">
        <f t="shared" si="15"/>
        <v>150</v>
      </c>
      <c r="AU18" s="43">
        <f t="shared" si="11"/>
        <v>1077</v>
      </c>
      <c r="AV18" s="20">
        <v>4</v>
      </c>
      <c r="AW18" s="44"/>
      <c r="AX18" s="45"/>
      <c r="AY18" s="45"/>
      <c r="AZ18" s="45"/>
    </row>
    <row r="19" spans="1:52" ht="15">
      <c r="A19" s="15">
        <v>14</v>
      </c>
      <c r="B19" s="2" t="s">
        <v>50</v>
      </c>
      <c r="C19" s="16">
        <v>0</v>
      </c>
      <c r="D19" s="9">
        <v>4</v>
      </c>
      <c r="E19" s="9">
        <f t="shared" si="0"/>
        <v>27</v>
      </c>
      <c r="F19" s="10">
        <f t="shared" si="1"/>
        <v>135</v>
      </c>
      <c r="G19" s="9">
        <f t="shared" si="2"/>
        <v>0</v>
      </c>
      <c r="H19" s="12">
        <f t="shared" si="3"/>
        <v>135</v>
      </c>
      <c r="I19" s="16">
        <v>5</v>
      </c>
      <c r="J19" s="9">
        <v>4</v>
      </c>
      <c r="K19" s="10">
        <f t="shared" si="12"/>
        <v>100</v>
      </c>
      <c r="L19" s="10">
        <f t="shared" si="13"/>
        <v>80</v>
      </c>
      <c r="M19" s="16">
        <v>4</v>
      </c>
      <c r="N19" s="17">
        <v>83</v>
      </c>
      <c r="O19" s="18">
        <f t="shared" si="4"/>
        <v>4.333333333333333</v>
      </c>
      <c r="P19" s="12">
        <f t="shared" si="5"/>
        <v>263</v>
      </c>
      <c r="Q19" s="15">
        <v>14</v>
      </c>
      <c r="R19" s="16">
        <v>5</v>
      </c>
      <c r="S19" s="9">
        <v>4</v>
      </c>
      <c r="T19" s="9">
        <v>5</v>
      </c>
      <c r="U19" s="9">
        <v>5</v>
      </c>
      <c r="V19" s="9">
        <v>4</v>
      </c>
      <c r="W19" s="9">
        <v>4</v>
      </c>
      <c r="X19" s="9">
        <v>5</v>
      </c>
      <c r="Y19" s="9">
        <v>5</v>
      </c>
      <c r="Z19" s="9">
        <v>4</v>
      </c>
      <c r="AA19" s="9">
        <v>4</v>
      </c>
      <c r="AB19" s="9">
        <v>5</v>
      </c>
      <c r="AC19" s="9">
        <v>4</v>
      </c>
      <c r="AD19" s="9">
        <v>5</v>
      </c>
      <c r="AE19" s="9">
        <v>4</v>
      </c>
      <c r="AF19" s="9">
        <v>5</v>
      </c>
      <c r="AG19" s="9">
        <v>4</v>
      </c>
      <c r="AH19" s="9" t="s">
        <v>19</v>
      </c>
      <c r="AI19" s="11">
        <f t="shared" si="6"/>
        <v>4.5</v>
      </c>
      <c r="AJ19" s="12">
        <f t="shared" si="7"/>
        <v>755</v>
      </c>
      <c r="AK19" s="16" t="s">
        <v>69</v>
      </c>
      <c r="AL19" s="12">
        <v>95</v>
      </c>
      <c r="AM19" s="19">
        <f t="shared" si="8"/>
        <v>1248</v>
      </c>
      <c r="AN19" s="33">
        <v>5</v>
      </c>
      <c r="AO19" s="20" t="s">
        <v>29</v>
      </c>
      <c r="AP19" s="16">
        <v>5</v>
      </c>
      <c r="AQ19" s="9">
        <v>5</v>
      </c>
      <c r="AR19" s="9">
        <v>5</v>
      </c>
      <c r="AS19" s="9">
        <f t="shared" si="14"/>
        <v>5</v>
      </c>
      <c r="AT19" s="21">
        <f t="shared" si="15"/>
        <v>150</v>
      </c>
      <c r="AU19" s="39">
        <f t="shared" si="11"/>
        <v>1398</v>
      </c>
      <c r="AV19" s="40">
        <v>5</v>
      </c>
      <c r="AW19" s="44"/>
      <c r="AX19" s="45"/>
      <c r="AY19" s="45"/>
      <c r="AZ19" s="45"/>
    </row>
    <row r="20" spans="1:52" ht="15">
      <c r="A20" s="15">
        <v>15</v>
      </c>
      <c r="B20" s="2" t="s">
        <v>51</v>
      </c>
      <c r="C20" s="16">
        <v>0</v>
      </c>
      <c r="D20" s="9">
        <v>1</v>
      </c>
      <c r="E20" s="9">
        <f t="shared" si="0"/>
        <v>30</v>
      </c>
      <c r="F20" s="10">
        <f t="shared" si="1"/>
        <v>150</v>
      </c>
      <c r="G20" s="9">
        <f t="shared" si="2"/>
        <v>0</v>
      </c>
      <c r="H20" s="12">
        <f t="shared" si="3"/>
        <v>150</v>
      </c>
      <c r="I20" s="16">
        <v>4</v>
      </c>
      <c r="J20" s="9">
        <v>4</v>
      </c>
      <c r="K20" s="10">
        <f t="shared" si="12"/>
        <v>80</v>
      </c>
      <c r="L20" s="10">
        <f t="shared" si="13"/>
        <v>80</v>
      </c>
      <c r="M20" s="16">
        <v>5</v>
      </c>
      <c r="N20" s="17">
        <v>91</v>
      </c>
      <c r="O20" s="18">
        <f t="shared" si="4"/>
        <v>4.333333333333333</v>
      </c>
      <c r="P20" s="12">
        <f t="shared" si="5"/>
        <v>251</v>
      </c>
      <c r="Q20" s="15">
        <v>15</v>
      </c>
      <c r="R20" s="16">
        <v>5</v>
      </c>
      <c r="S20" s="9">
        <v>4</v>
      </c>
      <c r="T20" s="9">
        <v>4</v>
      </c>
      <c r="U20" s="9">
        <v>5</v>
      </c>
      <c r="V20" s="9">
        <v>4</v>
      </c>
      <c r="W20" s="9">
        <v>5</v>
      </c>
      <c r="X20" s="9">
        <v>4</v>
      </c>
      <c r="Y20" s="9">
        <v>4</v>
      </c>
      <c r="Z20" s="9">
        <v>5</v>
      </c>
      <c r="AA20" s="9">
        <v>4</v>
      </c>
      <c r="AB20" s="9">
        <v>5</v>
      </c>
      <c r="AC20" s="9">
        <v>4</v>
      </c>
      <c r="AD20" s="9">
        <v>5</v>
      </c>
      <c r="AE20" s="9">
        <v>5</v>
      </c>
      <c r="AF20" s="9">
        <v>5</v>
      </c>
      <c r="AG20" s="9">
        <v>4</v>
      </c>
      <c r="AH20" s="9" t="s">
        <v>19</v>
      </c>
      <c r="AI20" s="11">
        <f t="shared" si="6"/>
        <v>4.5</v>
      </c>
      <c r="AJ20" s="12">
        <f t="shared" si="7"/>
        <v>755</v>
      </c>
      <c r="AK20" s="16" t="s">
        <v>19</v>
      </c>
      <c r="AL20" s="12">
        <v>25</v>
      </c>
      <c r="AM20" s="19">
        <f t="shared" si="8"/>
        <v>1181</v>
      </c>
      <c r="AN20" s="33">
        <v>5</v>
      </c>
      <c r="AO20" s="20" t="s">
        <v>29</v>
      </c>
      <c r="AP20" s="16">
        <v>5</v>
      </c>
      <c r="AQ20" s="9">
        <v>5</v>
      </c>
      <c r="AR20" s="9">
        <v>5</v>
      </c>
      <c r="AS20" s="9">
        <f t="shared" si="14"/>
        <v>4</v>
      </c>
      <c r="AT20" s="21">
        <f t="shared" si="15"/>
        <v>120</v>
      </c>
      <c r="AU20" s="39">
        <f t="shared" si="11"/>
        <v>1301</v>
      </c>
      <c r="AV20" s="40">
        <v>5</v>
      </c>
      <c r="AW20" s="44"/>
      <c r="AX20" s="45"/>
      <c r="AY20" s="45"/>
      <c r="AZ20" s="45"/>
    </row>
    <row r="21" spans="1:48" ht="12.75">
      <c r="A21" s="15">
        <v>16</v>
      </c>
      <c r="B21" s="2" t="s">
        <v>52</v>
      </c>
      <c r="C21" s="16">
        <v>5</v>
      </c>
      <c r="D21" s="9">
        <v>7</v>
      </c>
      <c r="E21" s="9">
        <f t="shared" si="0"/>
        <v>24</v>
      </c>
      <c r="F21" s="10">
        <f t="shared" si="1"/>
        <v>120</v>
      </c>
      <c r="G21" s="9">
        <f t="shared" si="2"/>
        <v>-10</v>
      </c>
      <c r="H21" s="12">
        <f t="shared" si="3"/>
        <v>110</v>
      </c>
      <c r="I21" s="24"/>
      <c r="J21" s="9">
        <v>3</v>
      </c>
      <c r="K21" s="10">
        <f t="shared" si="12"/>
        <v>0</v>
      </c>
      <c r="L21" s="10">
        <f t="shared" si="13"/>
        <v>60</v>
      </c>
      <c r="M21" s="16">
        <v>3</v>
      </c>
      <c r="N21" s="17">
        <v>60</v>
      </c>
      <c r="O21" s="18">
        <f t="shared" si="4"/>
        <v>3</v>
      </c>
      <c r="P21" s="12">
        <f t="shared" si="5"/>
        <v>120</v>
      </c>
      <c r="Q21" s="15">
        <v>16</v>
      </c>
      <c r="R21" s="16">
        <v>5</v>
      </c>
      <c r="S21" s="9">
        <v>4</v>
      </c>
      <c r="T21" s="9">
        <v>4</v>
      </c>
      <c r="U21" s="9">
        <v>4</v>
      </c>
      <c r="V21" s="9">
        <v>3</v>
      </c>
      <c r="W21" s="9">
        <v>4</v>
      </c>
      <c r="X21" s="9">
        <v>4</v>
      </c>
      <c r="Y21" s="9">
        <v>4</v>
      </c>
      <c r="Z21" s="9">
        <v>4</v>
      </c>
      <c r="AA21" s="9">
        <v>4</v>
      </c>
      <c r="AB21" s="9">
        <v>5</v>
      </c>
      <c r="AC21" s="9">
        <v>4</v>
      </c>
      <c r="AD21" s="9">
        <v>4</v>
      </c>
      <c r="AE21" s="9">
        <v>4</v>
      </c>
      <c r="AF21" s="9">
        <v>5</v>
      </c>
      <c r="AG21" s="9">
        <v>4</v>
      </c>
      <c r="AH21" s="9" t="s">
        <v>19</v>
      </c>
      <c r="AI21" s="11">
        <f t="shared" si="6"/>
        <v>4.125</v>
      </c>
      <c r="AJ21" s="12">
        <f t="shared" si="7"/>
        <v>695</v>
      </c>
      <c r="AK21" s="16" t="s">
        <v>66</v>
      </c>
      <c r="AL21" s="12">
        <v>0</v>
      </c>
      <c r="AM21" s="19">
        <f t="shared" si="8"/>
        <v>925</v>
      </c>
      <c r="AN21" s="13">
        <v>4</v>
      </c>
      <c r="AO21" s="20" t="s">
        <v>29</v>
      </c>
      <c r="AP21" s="16">
        <v>3</v>
      </c>
      <c r="AQ21" s="9">
        <v>4</v>
      </c>
      <c r="AR21" s="9">
        <v>5</v>
      </c>
      <c r="AS21" s="9">
        <f t="shared" si="14"/>
        <v>4.333333333333333</v>
      </c>
      <c r="AT21" s="21">
        <f t="shared" si="15"/>
        <v>130</v>
      </c>
      <c r="AU21" s="43">
        <f t="shared" si="11"/>
        <v>1055</v>
      </c>
      <c r="AV21" s="20">
        <v>4</v>
      </c>
    </row>
    <row r="22" spans="1:48" ht="12.75">
      <c r="A22" s="15">
        <v>17</v>
      </c>
      <c r="B22" s="2" t="s">
        <v>53</v>
      </c>
      <c r="C22" s="16">
        <v>0</v>
      </c>
      <c r="D22" s="9">
        <v>2</v>
      </c>
      <c r="E22" s="9">
        <f t="shared" si="0"/>
        <v>29</v>
      </c>
      <c r="F22" s="10">
        <f t="shared" si="1"/>
        <v>145</v>
      </c>
      <c r="G22" s="9">
        <f t="shared" si="2"/>
        <v>0</v>
      </c>
      <c r="H22" s="12">
        <f t="shared" si="3"/>
        <v>145</v>
      </c>
      <c r="I22" s="24">
        <v>2</v>
      </c>
      <c r="J22" s="9">
        <v>3</v>
      </c>
      <c r="K22" s="10">
        <f>I22*(-20)</f>
        <v>-40</v>
      </c>
      <c r="L22" s="10">
        <f t="shared" si="13"/>
        <v>60</v>
      </c>
      <c r="M22" s="16">
        <v>3</v>
      </c>
      <c r="N22" s="17">
        <v>55</v>
      </c>
      <c r="O22" s="18">
        <f t="shared" si="4"/>
        <v>2.6666666666666665</v>
      </c>
      <c r="P22" s="12">
        <f t="shared" si="5"/>
        <v>75</v>
      </c>
      <c r="Q22" s="15">
        <v>17</v>
      </c>
      <c r="R22" s="16">
        <v>5</v>
      </c>
      <c r="S22" s="9">
        <v>4</v>
      </c>
      <c r="T22" s="9">
        <v>4</v>
      </c>
      <c r="U22" s="9">
        <v>5</v>
      </c>
      <c r="V22" s="9">
        <v>4</v>
      </c>
      <c r="W22" s="9">
        <v>4</v>
      </c>
      <c r="X22" s="9">
        <v>5</v>
      </c>
      <c r="Y22" s="9">
        <v>4</v>
      </c>
      <c r="Z22" s="9">
        <v>5</v>
      </c>
      <c r="AA22" s="9">
        <v>4</v>
      </c>
      <c r="AB22" s="9">
        <v>5</v>
      </c>
      <c r="AC22" s="9">
        <v>4</v>
      </c>
      <c r="AD22" s="9">
        <v>4</v>
      </c>
      <c r="AE22" s="9">
        <v>4</v>
      </c>
      <c r="AF22" s="9">
        <v>5</v>
      </c>
      <c r="AG22" s="9">
        <v>3</v>
      </c>
      <c r="AH22" s="9" t="s">
        <v>19</v>
      </c>
      <c r="AI22" s="11">
        <f t="shared" si="6"/>
        <v>4.3125</v>
      </c>
      <c r="AJ22" s="12">
        <f t="shared" si="7"/>
        <v>725</v>
      </c>
      <c r="AK22" s="16" t="s">
        <v>66</v>
      </c>
      <c r="AL22" s="12">
        <v>0</v>
      </c>
      <c r="AM22" s="19">
        <f t="shared" si="8"/>
        <v>945</v>
      </c>
      <c r="AN22" s="13">
        <v>4</v>
      </c>
      <c r="AO22" s="20" t="s">
        <v>29</v>
      </c>
      <c r="AP22" s="16">
        <v>4</v>
      </c>
      <c r="AQ22" s="9">
        <v>4</v>
      </c>
      <c r="AR22" s="9">
        <v>5</v>
      </c>
      <c r="AS22" s="9">
        <f t="shared" si="14"/>
        <v>5</v>
      </c>
      <c r="AT22" s="21">
        <f t="shared" si="15"/>
        <v>150</v>
      </c>
      <c r="AU22" s="43">
        <f t="shared" si="11"/>
        <v>1095</v>
      </c>
      <c r="AV22" s="20">
        <v>4</v>
      </c>
    </row>
    <row r="23" spans="1:48" ht="12.75">
      <c r="A23" s="15">
        <v>18</v>
      </c>
      <c r="B23" s="2" t="s">
        <v>54</v>
      </c>
      <c r="C23" s="16">
        <v>0</v>
      </c>
      <c r="D23" s="9">
        <v>3</v>
      </c>
      <c r="E23" s="9">
        <f t="shared" si="0"/>
        <v>28</v>
      </c>
      <c r="F23" s="10">
        <f t="shared" si="1"/>
        <v>140</v>
      </c>
      <c r="G23" s="9">
        <f t="shared" si="2"/>
        <v>0</v>
      </c>
      <c r="H23" s="12">
        <f t="shared" si="3"/>
        <v>140</v>
      </c>
      <c r="I23" s="16">
        <v>3</v>
      </c>
      <c r="J23" s="9">
        <v>4</v>
      </c>
      <c r="K23" s="10">
        <f t="shared" si="12"/>
        <v>60</v>
      </c>
      <c r="L23" s="10">
        <f t="shared" si="13"/>
        <v>80</v>
      </c>
      <c r="M23" s="16">
        <v>4</v>
      </c>
      <c r="N23" s="17">
        <v>71</v>
      </c>
      <c r="O23" s="18">
        <f t="shared" si="4"/>
        <v>3.6666666666666665</v>
      </c>
      <c r="P23" s="12">
        <f t="shared" si="5"/>
        <v>211</v>
      </c>
      <c r="Q23" s="15">
        <v>18</v>
      </c>
      <c r="R23" s="16">
        <v>5</v>
      </c>
      <c r="S23" s="9">
        <v>5</v>
      </c>
      <c r="T23" s="9">
        <v>4</v>
      </c>
      <c r="U23" s="9">
        <v>5</v>
      </c>
      <c r="V23" s="9">
        <v>4</v>
      </c>
      <c r="W23" s="9">
        <v>4</v>
      </c>
      <c r="X23" s="9">
        <v>4</v>
      </c>
      <c r="Y23" s="9">
        <v>4</v>
      </c>
      <c r="Z23" s="9">
        <v>5</v>
      </c>
      <c r="AA23" s="9">
        <v>4</v>
      </c>
      <c r="AB23" s="9">
        <v>5</v>
      </c>
      <c r="AC23" s="9">
        <v>4</v>
      </c>
      <c r="AD23" s="9">
        <v>5</v>
      </c>
      <c r="AE23" s="9">
        <v>4</v>
      </c>
      <c r="AF23" s="9">
        <v>5</v>
      </c>
      <c r="AG23" s="9">
        <v>4</v>
      </c>
      <c r="AH23" s="9" t="s">
        <v>19</v>
      </c>
      <c r="AI23" s="11">
        <f t="shared" si="6"/>
        <v>4.4375</v>
      </c>
      <c r="AJ23" s="12">
        <f t="shared" si="7"/>
        <v>745</v>
      </c>
      <c r="AK23" s="16" t="s">
        <v>66</v>
      </c>
      <c r="AL23" s="12">
        <v>0</v>
      </c>
      <c r="AM23" s="19">
        <f t="shared" si="8"/>
        <v>1096</v>
      </c>
      <c r="AN23" s="13">
        <v>4</v>
      </c>
      <c r="AO23" s="20" t="s">
        <v>29</v>
      </c>
      <c r="AP23" s="16">
        <v>5</v>
      </c>
      <c r="AQ23" s="9">
        <v>5</v>
      </c>
      <c r="AR23" s="9">
        <v>5</v>
      </c>
      <c r="AS23" s="9">
        <f t="shared" si="14"/>
        <v>5</v>
      </c>
      <c r="AT23" s="21">
        <f t="shared" si="15"/>
        <v>150</v>
      </c>
      <c r="AU23" s="39">
        <f t="shared" si="11"/>
        <v>1246</v>
      </c>
      <c r="AV23" s="40">
        <v>5</v>
      </c>
    </row>
    <row r="24" spans="1:48" ht="12.75">
      <c r="A24" s="15">
        <v>19</v>
      </c>
      <c r="B24" s="2" t="s">
        <v>55</v>
      </c>
      <c r="C24" s="16">
        <v>0</v>
      </c>
      <c r="D24" s="9">
        <v>0</v>
      </c>
      <c r="E24" s="9">
        <f t="shared" si="0"/>
        <v>31</v>
      </c>
      <c r="F24" s="10">
        <f t="shared" si="1"/>
        <v>155</v>
      </c>
      <c r="G24" s="9">
        <f t="shared" si="2"/>
        <v>0</v>
      </c>
      <c r="H24" s="12">
        <f t="shared" si="3"/>
        <v>155</v>
      </c>
      <c r="I24" s="16">
        <v>3</v>
      </c>
      <c r="J24" s="9">
        <v>5</v>
      </c>
      <c r="K24" s="10">
        <f t="shared" si="12"/>
        <v>60</v>
      </c>
      <c r="L24" s="10">
        <f t="shared" si="13"/>
        <v>100</v>
      </c>
      <c r="M24" s="16">
        <v>4</v>
      </c>
      <c r="N24" s="17">
        <v>76</v>
      </c>
      <c r="O24" s="18">
        <f t="shared" si="4"/>
        <v>4</v>
      </c>
      <c r="P24" s="12">
        <f t="shared" si="5"/>
        <v>236</v>
      </c>
      <c r="Q24" s="15">
        <v>19</v>
      </c>
      <c r="R24" s="16">
        <v>5</v>
      </c>
      <c r="S24" s="9">
        <v>5</v>
      </c>
      <c r="T24" s="9">
        <v>5</v>
      </c>
      <c r="U24" s="9">
        <v>5</v>
      </c>
      <c r="V24" s="9">
        <v>4</v>
      </c>
      <c r="W24" s="9">
        <v>5</v>
      </c>
      <c r="X24" s="9">
        <v>5</v>
      </c>
      <c r="Y24" s="9">
        <v>5</v>
      </c>
      <c r="Z24" s="9">
        <v>5</v>
      </c>
      <c r="AA24" s="9">
        <v>4</v>
      </c>
      <c r="AB24" s="9">
        <v>5</v>
      </c>
      <c r="AC24" s="9">
        <v>5</v>
      </c>
      <c r="AD24" s="9">
        <v>5</v>
      </c>
      <c r="AE24" s="9">
        <v>5</v>
      </c>
      <c r="AF24" s="9">
        <v>5</v>
      </c>
      <c r="AG24" s="9">
        <v>4</v>
      </c>
      <c r="AH24" s="9" t="s">
        <v>19</v>
      </c>
      <c r="AI24" s="11">
        <f t="shared" si="6"/>
        <v>4.8125</v>
      </c>
      <c r="AJ24" s="12">
        <f t="shared" si="7"/>
        <v>805</v>
      </c>
      <c r="AK24" s="16" t="s">
        <v>70</v>
      </c>
      <c r="AL24" s="12">
        <v>70</v>
      </c>
      <c r="AM24" s="19">
        <f t="shared" si="8"/>
        <v>1266</v>
      </c>
      <c r="AN24" s="33">
        <v>5</v>
      </c>
      <c r="AO24" s="20" t="s">
        <v>29</v>
      </c>
      <c r="AP24" s="16">
        <v>5</v>
      </c>
      <c r="AQ24" s="9">
        <v>5</v>
      </c>
      <c r="AR24" s="9">
        <v>5</v>
      </c>
      <c r="AS24" s="9">
        <f t="shared" si="9"/>
        <v>5</v>
      </c>
      <c r="AT24" s="21">
        <f t="shared" si="10"/>
        <v>150</v>
      </c>
      <c r="AU24" s="39">
        <f t="shared" si="11"/>
        <v>1416</v>
      </c>
      <c r="AV24" s="40">
        <v>5</v>
      </c>
    </row>
    <row r="25" spans="1:48" ht="12.75">
      <c r="A25" s="15">
        <v>20</v>
      </c>
      <c r="B25" s="2" t="s">
        <v>56</v>
      </c>
      <c r="C25" s="16">
        <v>0</v>
      </c>
      <c r="D25" s="9">
        <v>3</v>
      </c>
      <c r="E25" s="9">
        <f t="shared" si="0"/>
        <v>28</v>
      </c>
      <c r="F25" s="10">
        <f t="shared" si="1"/>
        <v>140</v>
      </c>
      <c r="G25" s="9">
        <f t="shared" si="2"/>
        <v>0</v>
      </c>
      <c r="H25" s="12">
        <f t="shared" si="3"/>
        <v>140</v>
      </c>
      <c r="I25" s="24">
        <v>2</v>
      </c>
      <c r="J25" s="9">
        <v>3</v>
      </c>
      <c r="K25" s="10">
        <f>I25*(-20)</f>
        <v>-40</v>
      </c>
      <c r="L25" s="10">
        <f t="shared" si="13"/>
        <v>60</v>
      </c>
      <c r="M25" s="16">
        <v>4</v>
      </c>
      <c r="N25" s="17">
        <v>72</v>
      </c>
      <c r="O25" s="18">
        <f t="shared" si="4"/>
        <v>3</v>
      </c>
      <c r="P25" s="12">
        <f t="shared" si="5"/>
        <v>92</v>
      </c>
      <c r="Q25" s="15">
        <v>20</v>
      </c>
      <c r="R25" s="16">
        <v>5</v>
      </c>
      <c r="S25" s="9">
        <v>3</v>
      </c>
      <c r="T25" s="9">
        <v>5</v>
      </c>
      <c r="U25" s="9">
        <v>5</v>
      </c>
      <c r="V25" s="9">
        <v>5</v>
      </c>
      <c r="W25" s="9">
        <v>5</v>
      </c>
      <c r="X25" s="9">
        <v>4</v>
      </c>
      <c r="Y25" s="9">
        <v>5</v>
      </c>
      <c r="Z25" s="9">
        <v>5</v>
      </c>
      <c r="AA25" s="9">
        <v>4</v>
      </c>
      <c r="AB25" s="9">
        <v>5</v>
      </c>
      <c r="AC25" s="9">
        <v>4</v>
      </c>
      <c r="AD25" s="9">
        <v>4</v>
      </c>
      <c r="AE25" s="9">
        <v>5</v>
      </c>
      <c r="AF25" s="9">
        <v>5</v>
      </c>
      <c r="AG25" s="9">
        <v>4</v>
      </c>
      <c r="AH25" s="9" t="s">
        <v>19</v>
      </c>
      <c r="AI25" s="11">
        <f t="shared" si="6"/>
        <v>4.5625</v>
      </c>
      <c r="AJ25" s="12">
        <f t="shared" si="7"/>
        <v>765</v>
      </c>
      <c r="AK25" s="16">
        <v>4</v>
      </c>
      <c r="AL25" s="12">
        <v>35</v>
      </c>
      <c r="AM25" s="19">
        <f t="shared" si="8"/>
        <v>1032</v>
      </c>
      <c r="AN25" s="13">
        <v>4</v>
      </c>
      <c r="AO25" s="20" t="s">
        <v>29</v>
      </c>
      <c r="AP25" s="16">
        <v>4</v>
      </c>
      <c r="AQ25" s="9">
        <v>4</v>
      </c>
      <c r="AR25" s="9">
        <v>5</v>
      </c>
      <c r="AS25" s="9">
        <f t="shared" si="9"/>
        <v>4.333333333333333</v>
      </c>
      <c r="AT25" s="21">
        <f t="shared" si="10"/>
        <v>130</v>
      </c>
      <c r="AU25" s="43">
        <f t="shared" si="11"/>
        <v>1162</v>
      </c>
      <c r="AV25" s="20">
        <v>4</v>
      </c>
    </row>
    <row r="26" spans="1:48" ht="12.75">
      <c r="A26" s="15">
        <v>21</v>
      </c>
      <c r="B26" s="2" t="s">
        <v>57</v>
      </c>
      <c r="C26" s="16">
        <v>4</v>
      </c>
      <c r="D26" s="9">
        <v>10</v>
      </c>
      <c r="E26" s="9">
        <f t="shared" si="0"/>
        <v>21</v>
      </c>
      <c r="F26" s="10">
        <f t="shared" si="1"/>
        <v>105</v>
      </c>
      <c r="G26" s="9">
        <f t="shared" si="2"/>
        <v>-8</v>
      </c>
      <c r="H26" s="12">
        <f t="shared" si="3"/>
        <v>97</v>
      </c>
      <c r="I26" s="41">
        <v>3</v>
      </c>
      <c r="J26" s="37">
        <v>3</v>
      </c>
      <c r="K26" s="10">
        <f t="shared" si="12"/>
        <v>60</v>
      </c>
      <c r="L26" s="10">
        <f>J26*20</f>
        <v>60</v>
      </c>
      <c r="M26" s="41">
        <v>3</v>
      </c>
      <c r="N26" s="17">
        <v>46</v>
      </c>
      <c r="O26" s="18">
        <f t="shared" si="4"/>
        <v>3</v>
      </c>
      <c r="P26" s="12">
        <f t="shared" si="5"/>
        <v>166</v>
      </c>
      <c r="Q26" s="15">
        <v>21</v>
      </c>
      <c r="R26" s="41">
        <v>3</v>
      </c>
      <c r="S26" s="23" t="s">
        <v>66</v>
      </c>
      <c r="T26" s="37">
        <v>3</v>
      </c>
      <c r="U26" s="37">
        <v>3</v>
      </c>
      <c r="V26" s="37">
        <v>3</v>
      </c>
      <c r="W26" s="9">
        <v>3</v>
      </c>
      <c r="X26" s="37">
        <v>3</v>
      </c>
      <c r="Y26" s="37">
        <v>3</v>
      </c>
      <c r="Z26" s="9">
        <v>3</v>
      </c>
      <c r="AA26" s="9">
        <v>4</v>
      </c>
      <c r="AB26" s="37">
        <v>3</v>
      </c>
      <c r="AC26" s="9">
        <v>3</v>
      </c>
      <c r="AD26" s="9">
        <v>3</v>
      </c>
      <c r="AE26" s="9">
        <v>2</v>
      </c>
      <c r="AF26" s="37">
        <v>3</v>
      </c>
      <c r="AG26" s="37">
        <v>3</v>
      </c>
      <c r="AH26" s="9" t="s">
        <v>19</v>
      </c>
      <c r="AI26" s="11">
        <f t="shared" si="6"/>
        <v>3</v>
      </c>
      <c r="AJ26" s="12">
        <f t="shared" si="7"/>
        <v>485</v>
      </c>
      <c r="AK26" s="16" t="s">
        <v>66</v>
      </c>
      <c r="AL26" s="12">
        <v>0</v>
      </c>
      <c r="AM26" s="19">
        <f t="shared" si="8"/>
        <v>748</v>
      </c>
      <c r="AN26" s="13">
        <v>3</v>
      </c>
      <c r="AO26" s="20" t="s">
        <v>68</v>
      </c>
      <c r="AP26" s="16">
        <v>3</v>
      </c>
      <c r="AQ26" s="9" t="s">
        <v>66</v>
      </c>
      <c r="AR26" s="9">
        <v>3</v>
      </c>
      <c r="AS26" s="9">
        <f t="shared" si="9"/>
        <v>3</v>
      </c>
      <c r="AT26" s="21">
        <f t="shared" si="10"/>
        <v>60</v>
      </c>
      <c r="AU26" s="43">
        <f t="shared" si="11"/>
        <v>808</v>
      </c>
      <c r="AV26" s="42">
        <v>3</v>
      </c>
    </row>
    <row r="27" spans="1:48" ht="12.75">
      <c r="A27" s="15">
        <v>22</v>
      </c>
      <c r="B27" s="2" t="s">
        <v>58</v>
      </c>
      <c r="C27" s="16">
        <v>5</v>
      </c>
      <c r="D27" s="9">
        <v>3</v>
      </c>
      <c r="E27" s="9">
        <f t="shared" si="0"/>
        <v>28</v>
      </c>
      <c r="F27" s="10">
        <f t="shared" si="1"/>
        <v>140</v>
      </c>
      <c r="G27" s="9">
        <f t="shared" si="2"/>
        <v>-10</v>
      </c>
      <c r="H27" s="12">
        <f t="shared" si="3"/>
        <v>130</v>
      </c>
      <c r="I27" s="24">
        <v>2</v>
      </c>
      <c r="J27" s="9">
        <v>3</v>
      </c>
      <c r="K27" s="10">
        <f>I27*(-20)</f>
        <v>-40</v>
      </c>
      <c r="L27" s="10">
        <f t="shared" si="13"/>
        <v>60</v>
      </c>
      <c r="M27" s="16">
        <v>3</v>
      </c>
      <c r="N27" s="17">
        <v>59</v>
      </c>
      <c r="O27" s="18">
        <f t="shared" si="4"/>
        <v>2.6666666666666665</v>
      </c>
      <c r="P27" s="12">
        <f t="shared" si="5"/>
        <v>79</v>
      </c>
      <c r="Q27" s="15">
        <v>22</v>
      </c>
      <c r="R27" s="16">
        <v>5</v>
      </c>
      <c r="S27" s="9">
        <v>3</v>
      </c>
      <c r="T27" s="9">
        <v>4</v>
      </c>
      <c r="U27" s="9">
        <v>4</v>
      </c>
      <c r="V27" s="9">
        <v>4</v>
      </c>
      <c r="W27" s="9">
        <v>4</v>
      </c>
      <c r="X27" s="9">
        <v>3</v>
      </c>
      <c r="Y27" s="9">
        <v>4</v>
      </c>
      <c r="Z27" s="9">
        <v>4</v>
      </c>
      <c r="AA27" s="9">
        <v>3</v>
      </c>
      <c r="AB27" s="9">
        <v>4</v>
      </c>
      <c r="AC27" s="9">
        <v>3</v>
      </c>
      <c r="AD27" s="9">
        <v>5</v>
      </c>
      <c r="AE27" s="9">
        <v>4</v>
      </c>
      <c r="AF27" s="9">
        <v>5</v>
      </c>
      <c r="AG27" s="9">
        <v>4</v>
      </c>
      <c r="AH27" s="9" t="s">
        <v>19</v>
      </c>
      <c r="AI27" s="11">
        <f t="shared" si="6"/>
        <v>3.9375</v>
      </c>
      <c r="AJ27" s="12">
        <f t="shared" si="7"/>
        <v>665</v>
      </c>
      <c r="AK27" s="16" t="s">
        <v>19</v>
      </c>
      <c r="AL27" s="12">
        <v>25</v>
      </c>
      <c r="AM27" s="19">
        <f t="shared" si="8"/>
        <v>899</v>
      </c>
      <c r="AN27" s="13">
        <v>3</v>
      </c>
      <c r="AO27" s="20" t="s">
        <v>29</v>
      </c>
      <c r="AP27" s="16">
        <v>4</v>
      </c>
      <c r="AQ27" s="9">
        <v>4</v>
      </c>
      <c r="AR27" s="9">
        <v>4</v>
      </c>
      <c r="AS27" s="9">
        <f t="shared" si="9"/>
        <v>4</v>
      </c>
      <c r="AT27" s="21">
        <f t="shared" si="10"/>
        <v>120</v>
      </c>
      <c r="AU27" s="43">
        <f t="shared" si="11"/>
        <v>1019</v>
      </c>
      <c r="AV27" s="20">
        <v>4</v>
      </c>
    </row>
    <row r="28" spans="1:48" ht="12.75">
      <c r="A28" s="15">
        <v>23</v>
      </c>
      <c r="B28" s="2" t="s">
        <v>59</v>
      </c>
      <c r="C28" s="16">
        <v>0</v>
      </c>
      <c r="D28" s="9">
        <v>2</v>
      </c>
      <c r="E28" s="9">
        <f t="shared" si="0"/>
        <v>29</v>
      </c>
      <c r="F28" s="10">
        <f t="shared" si="1"/>
        <v>145</v>
      </c>
      <c r="G28" s="9">
        <f t="shared" si="2"/>
        <v>0</v>
      </c>
      <c r="H28" s="12">
        <f t="shared" si="3"/>
        <v>145</v>
      </c>
      <c r="I28" s="16">
        <v>4</v>
      </c>
      <c r="J28" s="9">
        <v>4</v>
      </c>
      <c r="K28" s="10">
        <f t="shared" si="12"/>
        <v>80</v>
      </c>
      <c r="L28" s="10">
        <f t="shared" si="13"/>
        <v>80</v>
      </c>
      <c r="M28" s="16">
        <v>4</v>
      </c>
      <c r="N28" s="17">
        <v>75</v>
      </c>
      <c r="O28" s="18">
        <f t="shared" si="4"/>
        <v>4</v>
      </c>
      <c r="P28" s="12">
        <f t="shared" si="5"/>
        <v>235</v>
      </c>
      <c r="Q28" s="15">
        <v>23</v>
      </c>
      <c r="R28" s="16">
        <v>5</v>
      </c>
      <c r="S28" s="9">
        <v>5</v>
      </c>
      <c r="T28" s="9">
        <v>5</v>
      </c>
      <c r="U28" s="9">
        <v>5</v>
      </c>
      <c r="V28" s="9">
        <v>5</v>
      </c>
      <c r="W28" s="9">
        <v>5</v>
      </c>
      <c r="X28" s="9">
        <v>5</v>
      </c>
      <c r="Y28" s="9">
        <v>5</v>
      </c>
      <c r="Z28" s="9">
        <v>5</v>
      </c>
      <c r="AA28" s="9">
        <v>5</v>
      </c>
      <c r="AB28" s="9">
        <v>5</v>
      </c>
      <c r="AC28" s="9">
        <v>5</v>
      </c>
      <c r="AD28" s="9">
        <v>5</v>
      </c>
      <c r="AE28" s="9">
        <v>5</v>
      </c>
      <c r="AF28" s="9">
        <v>5</v>
      </c>
      <c r="AG28" s="9">
        <v>4</v>
      </c>
      <c r="AH28" s="9" t="s">
        <v>19</v>
      </c>
      <c r="AI28" s="11">
        <f t="shared" si="6"/>
        <v>4.9375</v>
      </c>
      <c r="AJ28" s="12">
        <f t="shared" si="7"/>
        <v>825</v>
      </c>
      <c r="AK28" s="16">
        <v>5</v>
      </c>
      <c r="AL28" s="12">
        <v>45</v>
      </c>
      <c r="AM28" s="19">
        <f t="shared" si="8"/>
        <v>1250</v>
      </c>
      <c r="AN28" s="33">
        <v>5</v>
      </c>
      <c r="AO28" s="20" t="s">
        <v>29</v>
      </c>
      <c r="AP28" s="16">
        <v>5</v>
      </c>
      <c r="AQ28" s="9">
        <v>5</v>
      </c>
      <c r="AR28" s="9">
        <v>5</v>
      </c>
      <c r="AS28" s="9">
        <f t="shared" si="9"/>
        <v>5</v>
      </c>
      <c r="AT28" s="21">
        <f t="shared" si="10"/>
        <v>150</v>
      </c>
      <c r="AU28" s="39">
        <f t="shared" si="11"/>
        <v>1400</v>
      </c>
      <c r="AV28" s="40">
        <v>5</v>
      </c>
    </row>
    <row r="29" spans="1:52" ht="15">
      <c r="A29" s="15">
        <v>24</v>
      </c>
      <c r="B29" s="2" t="s">
        <v>60</v>
      </c>
      <c r="C29" s="16">
        <v>4</v>
      </c>
      <c r="D29" s="9">
        <v>2</v>
      </c>
      <c r="E29" s="9">
        <f t="shared" si="0"/>
        <v>29</v>
      </c>
      <c r="F29" s="10">
        <f t="shared" si="1"/>
        <v>145</v>
      </c>
      <c r="G29" s="9">
        <f t="shared" si="2"/>
        <v>-8</v>
      </c>
      <c r="H29" s="12">
        <f t="shared" si="3"/>
        <v>137</v>
      </c>
      <c r="I29" s="24">
        <v>2</v>
      </c>
      <c r="J29" s="37">
        <v>3</v>
      </c>
      <c r="K29" s="10">
        <f>I29*(-20)</f>
        <v>-40</v>
      </c>
      <c r="L29" s="10">
        <f>J29*20</f>
        <v>60</v>
      </c>
      <c r="M29" s="16">
        <v>4</v>
      </c>
      <c r="N29" s="17">
        <v>77</v>
      </c>
      <c r="O29" s="18">
        <f t="shared" si="4"/>
        <v>3</v>
      </c>
      <c r="P29" s="12">
        <f t="shared" si="5"/>
        <v>97</v>
      </c>
      <c r="Q29" s="15">
        <v>24</v>
      </c>
      <c r="R29" s="16">
        <v>5</v>
      </c>
      <c r="S29" s="9">
        <v>4</v>
      </c>
      <c r="T29" s="9">
        <v>4</v>
      </c>
      <c r="U29" s="9">
        <v>4</v>
      </c>
      <c r="V29" s="9">
        <v>3</v>
      </c>
      <c r="W29" s="9">
        <v>3</v>
      </c>
      <c r="X29" s="9">
        <v>3</v>
      </c>
      <c r="Y29" s="9">
        <v>4</v>
      </c>
      <c r="Z29" s="9">
        <v>4</v>
      </c>
      <c r="AA29" s="9">
        <v>3</v>
      </c>
      <c r="AB29" s="9">
        <v>5</v>
      </c>
      <c r="AC29" s="9">
        <v>4</v>
      </c>
      <c r="AD29" s="9">
        <v>5</v>
      </c>
      <c r="AE29" s="9">
        <v>4</v>
      </c>
      <c r="AF29" s="37">
        <v>4</v>
      </c>
      <c r="AG29" s="9">
        <v>4</v>
      </c>
      <c r="AH29" s="9" t="s">
        <v>19</v>
      </c>
      <c r="AI29" s="11">
        <f t="shared" si="6"/>
        <v>3.9375</v>
      </c>
      <c r="AJ29" s="12">
        <f t="shared" si="7"/>
        <v>665</v>
      </c>
      <c r="AK29" s="16" t="s">
        <v>66</v>
      </c>
      <c r="AL29" s="12">
        <v>0</v>
      </c>
      <c r="AM29" s="19">
        <f t="shared" si="8"/>
        <v>899</v>
      </c>
      <c r="AN29" s="13">
        <v>3</v>
      </c>
      <c r="AO29" s="20" t="s">
        <v>68</v>
      </c>
      <c r="AP29" s="16">
        <v>3</v>
      </c>
      <c r="AQ29" s="9">
        <v>3</v>
      </c>
      <c r="AR29" s="9" t="s">
        <v>66</v>
      </c>
      <c r="AS29" s="9">
        <f t="shared" si="9"/>
        <v>3</v>
      </c>
      <c r="AT29" s="21">
        <f t="shared" si="10"/>
        <v>60</v>
      </c>
      <c r="AU29" s="43">
        <f t="shared" si="11"/>
        <v>959</v>
      </c>
      <c r="AV29" s="20">
        <v>3</v>
      </c>
      <c r="AW29" s="44"/>
      <c r="AX29" s="45"/>
      <c r="AY29" s="45"/>
      <c r="AZ29" s="45"/>
    </row>
    <row r="30" spans="1:52" ht="15">
      <c r="A30" s="15">
        <v>25</v>
      </c>
      <c r="B30" s="2" t="s">
        <v>61</v>
      </c>
      <c r="C30" s="16">
        <v>3</v>
      </c>
      <c r="D30" s="9">
        <v>5</v>
      </c>
      <c r="E30" s="9">
        <f t="shared" si="0"/>
        <v>26</v>
      </c>
      <c r="F30" s="10">
        <f t="shared" si="1"/>
        <v>130</v>
      </c>
      <c r="G30" s="9">
        <f t="shared" si="2"/>
        <v>-6</v>
      </c>
      <c r="H30" s="12">
        <f t="shared" si="3"/>
        <v>124</v>
      </c>
      <c r="I30" s="16">
        <v>4</v>
      </c>
      <c r="J30" s="9">
        <v>3</v>
      </c>
      <c r="K30" s="10">
        <f t="shared" si="12"/>
        <v>80</v>
      </c>
      <c r="L30" s="10">
        <f t="shared" si="13"/>
        <v>60</v>
      </c>
      <c r="M30" s="16">
        <v>4</v>
      </c>
      <c r="N30" s="17">
        <v>80</v>
      </c>
      <c r="O30" s="18">
        <f t="shared" si="4"/>
        <v>3.6666666666666665</v>
      </c>
      <c r="P30" s="12">
        <f t="shared" si="5"/>
        <v>220</v>
      </c>
      <c r="Q30" s="15">
        <v>25</v>
      </c>
      <c r="R30" s="16">
        <v>5</v>
      </c>
      <c r="S30" s="9">
        <v>4</v>
      </c>
      <c r="T30" s="9">
        <v>4</v>
      </c>
      <c r="U30" s="9">
        <v>4</v>
      </c>
      <c r="V30" s="9">
        <v>4</v>
      </c>
      <c r="W30" s="9">
        <v>4</v>
      </c>
      <c r="X30" s="9">
        <v>4</v>
      </c>
      <c r="Y30" s="9">
        <v>4</v>
      </c>
      <c r="Z30" s="23" t="s">
        <v>66</v>
      </c>
      <c r="AA30" s="9">
        <v>5</v>
      </c>
      <c r="AB30" s="9">
        <v>4</v>
      </c>
      <c r="AC30" s="9">
        <v>3</v>
      </c>
      <c r="AD30" s="9">
        <v>3</v>
      </c>
      <c r="AE30" s="9">
        <v>4</v>
      </c>
      <c r="AF30" s="9">
        <v>5</v>
      </c>
      <c r="AG30" s="9">
        <v>4</v>
      </c>
      <c r="AH30" s="9" t="s">
        <v>19</v>
      </c>
      <c r="AI30" s="11">
        <f t="shared" si="6"/>
        <v>4.066666666666666</v>
      </c>
      <c r="AJ30" s="12">
        <f t="shared" si="7"/>
        <v>645</v>
      </c>
      <c r="AK30" s="16" t="s">
        <v>66</v>
      </c>
      <c r="AL30" s="12">
        <v>0</v>
      </c>
      <c r="AM30" s="19">
        <f t="shared" si="8"/>
        <v>989</v>
      </c>
      <c r="AN30" s="13">
        <v>4</v>
      </c>
      <c r="AO30" s="20" t="s">
        <v>68</v>
      </c>
      <c r="AP30" s="16">
        <v>4</v>
      </c>
      <c r="AQ30" s="9">
        <v>3</v>
      </c>
      <c r="AR30" s="9">
        <v>4</v>
      </c>
      <c r="AS30" s="9">
        <f t="shared" si="9"/>
        <v>3.6666666666666665</v>
      </c>
      <c r="AT30" s="21">
        <f t="shared" si="10"/>
        <v>110</v>
      </c>
      <c r="AU30" s="43">
        <f t="shared" si="11"/>
        <v>1099</v>
      </c>
      <c r="AV30" s="20">
        <v>4</v>
      </c>
      <c r="AW30" s="44"/>
      <c r="AX30" s="45"/>
      <c r="AY30" s="45"/>
      <c r="AZ30" s="45"/>
    </row>
    <row r="31" spans="1:52" ht="15">
      <c r="A31" s="15">
        <v>26</v>
      </c>
      <c r="B31" s="2" t="s">
        <v>62</v>
      </c>
      <c r="C31" s="16">
        <v>2</v>
      </c>
      <c r="D31" s="9">
        <v>4</v>
      </c>
      <c r="E31" s="9">
        <f t="shared" si="0"/>
        <v>27</v>
      </c>
      <c r="F31" s="10">
        <f t="shared" si="1"/>
        <v>135</v>
      </c>
      <c r="G31" s="9">
        <f t="shared" si="2"/>
        <v>-4</v>
      </c>
      <c r="H31" s="12">
        <f t="shared" si="3"/>
        <v>131</v>
      </c>
      <c r="I31" s="16">
        <v>3</v>
      </c>
      <c r="J31" s="9">
        <v>3</v>
      </c>
      <c r="K31" s="10">
        <f t="shared" si="12"/>
        <v>60</v>
      </c>
      <c r="L31" s="10">
        <f t="shared" si="13"/>
        <v>60</v>
      </c>
      <c r="M31" s="16">
        <v>4</v>
      </c>
      <c r="N31" s="17">
        <v>77</v>
      </c>
      <c r="O31" s="18">
        <f t="shared" si="4"/>
        <v>3.3333333333333335</v>
      </c>
      <c r="P31" s="12">
        <f t="shared" si="5"/>
        <v>197</v>
      </c>
      <c r="Q31" s="15">
        <v>26</v>
      </c>
      <c r="R31" s="16">
        <v>5</v>
      </c>
      <c r="S31" s="9">
        <v>4</v>
      </c>
      <c r="T31" s="9">
        <v>4</v>
      </c>
      <c r="U31" s="9">
        <v>4</v>
      </c>
      <c r="V31" s="9">
        <v>4</v>
      </c>
      <c r="W31" s="9">
        <v>4</v>
      </c>
      <c r="X31" s="9">
        <v>4</v>
      </c>
      <c r="Y31" s="37">
        <v>5</v>
      </c>
      <c r="Z31" s="9">
        <v>4</v>
      </c>
      <c r="AA31" s="9">
        <v>5</v>
      </c>
      <c r="AB31" s="9">
        <v>4</v>
      </c>
      <c r="AC31" s="9">
        <v>3</v>
      </c>
      <c r="AD31" s="9">
        <v>5</v>
      </c>
      <c r="AE31" s="9">
        <v>4</v>
      </c>
      <c r="AF31" s="9">
        <v>5</v>
      </c>
      <c r="AG31" s="9">
        <v>4</v>
      </c>
      <c r="AH31" s="9" t="s">
        <v>19</v>
      </c>
      <c r="AI31" s="11">
        <f t="shared" si="6"/>
        <v>4.25</v>
      </c>
      <c r="AJ31" s="12">
        <f t="shared" si="7"/>
        <v>715</v>
      </c>
      <c r="AK31" s="16" t="s">
        <v>66</v>
      </c>
      <c r="AL31" s="12">
        <v>0</v>
      </c>
      <c r="AM31" s="19">
        <f t="shared" si="8"/>
        <v>1043</v>
      </c>
      <c r="AN31" s="13">
        <v>4</v>
      </c>
      <c r="AO31" s="20" t="s">
        <v>29</v>
      </c>
      <c r="AP31" s="16">
        <v>5</v>
      </c>
      <c r="AQ31" s="9">
        <v>5</v>
      </c>
      <c r="AR31" s="9">
        <v>5</v>
      </c>
      <c r="AS31" s="9">
        <f t="shared" si="9"/>
        <v>5</v>
      </c>
      <c r="AT31" s="21">
        <f t="shared" si="10"/>
        <v>150</v>
      </c>
      <c r="AU31" s="39">
        <f t="shared" si="11"/>
        <v>1193</v>
      </c>
      <c r="AV31" s="40">
        <v>5</v>
      </c>
      <c r="AW31" s="44"/>
      <c r="AX31" s="45"/>
      <c r="AY31" s="45"/>
      <c r="AZ31" s="45"/>
    </row>
    <row r="32" spans="1:48" ht="12.75">
      <c r="A32" s="15">
        <v>27</v>
      </c>
      <c r="B32" s="2" t="s">
        <v>63</v>
      </c>
      <c r="C32" s="16">
        <v>1</v>
      </c>
      <c r="D32" s="9">
        <v>3</v>
      </c>
      <c r="E32" s="9">
        <f t="shared" si="0"/>
        <v>28</v>
      </c>
      <c r="F32" s="10">
        <f t="shared" si="1"/>
        <v>140</v>
      </c>
      <c r="G32" s="9">
        <f t="shared" si="2"/>
        <v>-2</v>
      </c>
      <c r="H32" s="12">
        <f t="shared" si="3"/>
        <v>138</v>
      </c>
      <c r="I32" s="16">
        <v>4</v>
      </c>
      <c r="J32" s="9">
        <v>3</v>
      </c>
      <c r="K32" s="10">
        <f t="shared" si="12"/>
        <v>80</v>
      </c>
      <c r="L32" s="10">
        <f t="shared" si="13"/>
        <v>60</v>
      </c>
      <c r="M32" s="16">
        <v>3</v>
      </c>
      <c r="N32" s="17">
        <v>63</v>
      </c>
      <c r="O32" s="18">
        <f t="shared" si="4"/>
        <v>3.3333333333333335</v>
      </c>
      <c r="P32" s="12">
        <f t="shared" si="5"/>
        <v>203</v>
      </c>
      <c r="Q32" s="15">
        <v>27</v>
      </c>
      <c r="R32" s="16">
        <v>5</v>
      </c>
      <c r="S32" s="9">
        <v>5</v>
      </c>
      <c r="T32" s="9">
        <v>5</v>
      </c>
      <c r="U32" s="9">
        <v>4</v>
      </c>
      <c r="V32" s="9">
        <v>4</v>
      </c>
      <c r="W32" s="9">
        <v>5</v>
      </c>
      <c r="X32" s="9">
        <v>4</v>
      </c>
      <c r="Y32" s="9">
        <v>4</v>
      </c>
      <c r="Z32" s="9">
        <v>4</v>
      </c>
      <c r="AA32" s="9">
        <v>4</v>
      </c>
      <c r="AB32" s="9">
        <v>5</v>
      </c>
      <c r="AC32" s="9">
        <v>4</v>
      </c>
      <c r="AD32" s="9">
        <v>4</v>
      </c>
      <c r="AE32" s="9">
        <v>5</v>
      </c>
      <c r="AF32" s="9">
        <v>3</v>
      </c>
      <c r="AG32" s="9">
        <v>4</v>
      </c>
      <c r="AH32" s="9" t="s">
        <v>19</v>
      </c>
      <c r="AI32" s="11">
        <f t="shared" si="6"/>
        <v>4.3125</v>
      </c>
      <c r="AJ32" s="12">
        <f t="shared" si="7"/>
        <v>725</v>
      </c>
      <c r="AK32" s="16" t="s">
        <v>66</v>
      </c>
      <c r="AL32" s="12">
        <v>0</v>
      </c>
      <c r="AM32" s="19">
        <f t="shared" si="8"/>
        <v>1066</v>
      </c>
      <c r="AN32" s="13">
        <v>4</v>
      </c>
      <c r="AO32" s="20" t="s">
        <v>29</v>
      </c>
      <c r="AP32" s="16">
        <v>3</v>
      </c>
      <c r="AQ32" s="9">
        <v>4</v>
      </c>
      <c r="AR32" s="9">
        <v>4</v>
      </c>
      <c r="AS32" s="9">
        <f t="shared" si="9"/>
        <v>3.6666666666666665</v>
      </c>
      <c r="AT32" s="21">
        <f t="shared" si="10"/>
        <v>110</v>
      </c>
      <c r="AU32" s="43">
        <f t="shared" si="11"/>
        <v>1176</v>
      </c>
      <c r="AV32" s="20">
        <v>4</v>
      </c>
    </row>
    <row r="33" spans="1:48" ht="12.75">
      <c r="A33" s="15">
        <v>28</v>
      </c>
      <c r="B33" s="2" t="s">
        <v>64</v>
      </c>
      <c r="C33" s="16">
        <v>2</v>
      </c>
      <c r="D33" s="9">
        <v>0</v>
      </c>
      <c r="E33" s="9">
        <f t="shared" si="0"/>
        <v>31</v>
      </c>
      <c r="F33" s="10">
        <f t="shared" si="1"/>
        <v>155</v>
      </c>
      <c r="G33" s="9">
        <f t="shared" si="2"/>
        <v>-4</v>
      </c>
      <c r="H33" s="12">
        <f t="shared" si="3"/>
        <v>151</v>
      </c>
      <c r="I33" s="16">
        <v>3</v>
      </c>
      <c r="J33" s="9">
        <v>3</v>
      </c>
      <c r="K33" s="10">
        <f t="shared" si="12"/>
        <v>60</v>
      </c>
      <c r="L33" s="10">
        <f t="shared" si="13"/>
        <v>60</v>
      </c>
      <c r="M33" s="16">
        <v>3</v>
      </c>
      <c r="N33" s="17">
        <v>59</v>
      </c>
      <c r="O33" s="18">
        <f t="shared" si="4"/>
        <v>3</v>
      </c>
      <c r="P33" s="12">
        <f t="shared" si="5"/>
        <v>179</v>
      </c>
      <c r="Q33" s="15">
        <v>28</v>
      </c>
      <c r="R33" s="16">
        <v>5</v>
      </c>
      <c r="S33" s="9">
        <v>4</v>
      </c>
      <c r="T33" s="9">
        <v>5</v>
      </c>
      <c r="U33" s="9">
        <v>5</v>
      </c>
      <c r="V33" s="9">
        <v>4</v>
      </c>
      <c r="W33" s="9">
        <v>4</v>
      </c>
      <c r="X33" s="9">
        <v>5</v>
      </c>
      <c r="Y33" s="9">
        <v>4</v>
      </c>
      <c r="Z33" s="9">
        <v>5</v>
      </c>
      <c r="AA33" s="9">
        <v>4</v>
      </c>
      <c r="AB33" s="9">
        <v>5</v>
      </c>
      <c r="AC33" s="9">
        <v>4</v>
      </c>
      <c r="AD33" s="9">
        <v>3</v>
      </c>
      <c r="AE33" s="9">
        <v>4</v>
      </c>
      <c r="AF33" s="9">
        <v>5</v>
      </c>
      <c r="AG33" s="9">
        <v>3</v>
      </c>
      <c r="AH33" s="9" t="s">
        <v>19</v>
      </c>
      <c r="AI33" s="11">
        <f t="shared" si="6"/>
        <v>4.3125</v>
      </c>
      <c r="AJ33" s="12">
        <f t="shared" si="7"/>
        <v>725</v>
      </c>
      <c r="AK33" s="16" t="s">
        <v>66</v>
      </c>
      <c r="AL33" s="12">
        <v>0</v>
      </c>
      <c r="AM33" s="19">
        <f t="shared" si="8"/>
        <v>1055</v>
      </c>
      <c r="AN33" s="13">
        <v>4</v>
      </c>
      <c r="AO33" s="20" t="s">
        <v>29</v>
      </c>
      <c r="AP33" s="16">
        <v>4</v>
      </c>
      <c r="AQ33" s="9" t="s">
        <v>66</v>
      </c>
      <c r="AR33" s="9">
        <v>5</v>
      </c>
      <c r="AS33" s="9">
        <f t="shared" si="9"/>
        <v>4.5</v>
      </c>
      <c r="AT33" s="21">
        <f t="shared" si="10"/>
        <v>90</v>
      </c>
      <c r="AU33" s="43">
        <f t="shared" si="11"/>
        <v>1145</v>
      </c>
      <c r="AV33" s="20">
        <v>4</v>
      </c>
    </row>
    <row r="35" spans="2:38" ht="15" customHeight="1">
      <c r="B35" s="34" t="s">
        <v>72</v>
      </c>
      <c r="C35"/>
      <c r="D35" s="34" t="s">
        <v>15</v>
      </c>
      <c r="E35" s="26"/>
      <c r="F35" s="70" t="s">
        <v>73</v>
      </c>
      <c r="G35" s="70"/>
      <c r="H35" s="70"/>
      <c r="I35" s="70"/>
      <c r="J35" s="67" t="s">
        <v>79</v>
      </c>
      <c r="K35" s="67"/>
      <c r="L35" s="67"/>
      <c r="M35" s="67"/>
      <c r="N35" s="67"/>
      <c r="O35" s="67"/>
      <c r="P35" s="67"/>
      <c r="Q35" s="36"/>
      <c r="R35" s="36"/>
      <c r="S35" s="36"/>
      <c r="T35" s="36"/>
      <c r="U35" s="27"/>
      <c r="V35" s="26" t="s">
        <v>74</v>
      </c>
      <c r="AI35" s="109" t="s">
        <v>81</v>
      </c>
      <c r="AJ35" s="109"/>
      <c r="AK35" s="109"/>
      <c r="AL35" s="109"/>
    </row>
    <row r="36" spans="2:38" ht="15">
      <c r="B36"/>
      <c r="C36"/>
      <c r="D36" s="28">
        <v>5</v>
      </c>
      <c r="E36" s="25"/>
      <c r="F36" s="109" t="s">
        <v>81</v>
      </c>
      <c r="G36" s="109"/>
      <c r="H36" s="109"/>
      <c r="I36" s="109"/>
      <c r="J36" s="67"/>
      <c r="K36" s="67"/>
      <c r="L36" s="67"/>
      <c r="M36" s="67"/>
      <c r="N36" s="67"/>
      <c r="O36" s="67"/>
      <c r="P36" s="67"/>
      <c r="Q36" s="36"/>
      <c r="R36" s="36"/>
      <c r="S36" s="36"/>
      <c r="T36" s="36"/>
      <c r="U36" s="29"/>
      <c r="V36" s="26" t="s">
        <v>75</v>
      </c>
      <c r="AI36" s="109" t="s">
        <v>82</v>
      </c>
      <c r="AJ36" s="109"/>
      <c r="AK36" s="109"/>
      <c r="AL36" s="109"/>
    </row>
    <row r="37" spans="2:38" ht="15" customHeight="1">
      <c r="B37"/>
      <c r="C37"/>
      <c r="D37" s="28">
        <v>4</v>
      </c>
      <c r="E37" s="25"/>
      <c r="F37" s="109" t="s">
        <v>82</v>
      </c>
      <c r="G37" s="109"/>
      <c r="H37" s="109"/>
      <c r="I37" s="109"/>
      <c r="J37" s="75" t="s">
        <v>76</v>
      </c>
      <c r="K37" s="75"/>
      <c r="L37" s="75"/>
      <c r="M37" s="75"/>
      <c r="N37" s="75"/>
      <c r="O37" s="75"/>
      <c r="P37" s="75"/>
      <c r="Q37" s="32"/>
      <c r="R37" s="32"/>
      <c r="S37" s="32"/>
      <c r="T37" s="32"/>
      <c r="U37" s="30"/>
      <c r="V37" s="26" t="s">
        <v>77</v>
      </c>
      <c r="AI37" s="109" t="s">
        <v>78</v>
      </c>
      <c r="AJ37" s="109"/>
      <c r="AK37" s="109"/>
      <c r="AL37" s="109"/>
    </row>
    <row r="38" spans="2:22" ht="15">
      <c r="B38"/>
      <c r="C38"/>
      <c r="D38" s="28">
        <v>3</v>
      </c>
      <c r="E38" s="25"/>
      <c r="F38" s="109" t="s">
        <v>78</v>
      </c>
      <c r="G38" s="109"/>
      <c r="H38" s="109"/>
      <c r="I38" s="109"/>
      <c r="J38" s="75"/>
      <c r="K38" s="75"/>
      <c r="L38" s="75"/>
      <c r="M38" s="75"/>
      <c r="N38" s="75"/>
      <c r="O38" s="75"/>
      <c r="P38" s="75"/>
      <c r="Q38" s="32"/>
      <c r="R38" s="32"/>
      <c r="S38" s="32"/>
      <c r="T38" s="32"/>
      <c r="U38" s="31"/>
      <c r="V38" s="26" t="s">
        <v>80</v>
      </c>
    </row>
    <row r="39" spans="10:20" ht="12.75" customHeight="1">
      <c r="J39" s="75"/>
      <c r="K39" s="75"/>
      <c r="L39" s="75"/>
      <c r="M39" s="75"/>
      <c r="N39" s="75"/>
      <c r="O39" s="75"/>
      <c r="P39" s="75"/>
      <c r="Q39" s="32"/>
      <c r="R39" s="32"/>
      <c r="S39" s="32"/>
      <c r="T39" s="32"/>
    </row>
  </sheetData>
  <sheetProtection/>
  <mergeCells count="32">
    <mergeCell ref="AI35:AL35"/>
    <mergeCell ref="AI36:AL36"/>
    <mergeCell ref="AI37:AL37"/>
    <mergeCell ref="AU3:AU5"/>
    <mergeCell ref="AM3:AM5"/>
    <mergeCell ref="AN3:AN5"/>
    <mergeCell ref="AK3:AL4"/>
    <mergeCell ref="AV3:AV5"/>
    <mergeCell ref="AO3:AO5"/>
    <mergeCell ref="AP3:AT3"/>
    <mergeCell ref="AP4:AQ4"/>
    <mergeCell ref="AR4:AR5"/>
    <mergeCell ref="AS4:AS5"/>
    <mergeCell ref="AT4:AT5"/>
    <mergeCell ref="A1:R1"/>
    <mergeCell ref="B3:B5"/>
    <mergeCell ref="A3:A5"/>
    <mergeCell ref="B2:F2"/>
    <mergeCell ref="I3:P3"/>
    <mergeCell ref="R3:AJ4"/>
    <mergeCell ref="I4:L4"/>
    <mergeCell ref="C3:H4"/>
    <mergeCell ref="Q3:Q5"/>
    <mergeCell ref="M4:N4"/>
    <mergeCell ref="P4:P5"/>
    <mergeCell ref="O4:O5"/>
    <mergeCell ref="F37:I37"/>
    <mergeCell ref="F38:I38"/>
    <mergeCell ref="F35:I35"/>
    <mergeCell ref="J35:P36"/>
    <mergeCell ref="J37:P39"/>
    <mergeCell ref="F36:I36"/>
  </mergeCells>
  <printOptions/>
  <pageMargins left="0.984251968503937" right="0.5905511811023623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pribytkovaie</cp:lastModifiedBy>
  <cp:lastPrinted>2013-03-23T05:13:45Z</cp:lastPrinted>
  <dcterms:created xsi:type="dcterms:W3CDTF">2012-12-18T16:23:36Z</dcterms:created>
  <dcterms:modified xsi:type="dcterms:W3CDTF">2013-03-23T09:20:35Z</dcterms:modified>
  <cp:category/>
  <cp:version/>
  <cp:contentType/>
  <cp:contentStatus/>
</cp:coreProperties>
</file>